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ES 2024\"/>
    </mc:Choice>
  </mc:AlternateContent>
  <bookViews>
    <workbookView xWindow="0" yWindow="0" windowWidth="28800" windowHeight="12885"/>
  </bookViews>
  <sheets>
    <sheet name="Foglio1" sheetId="1" r:id="rId1"/>
  </sheets>
  <externalReferences>
    <externalReference r:id="rId2"/>
  </externalReferences>
  <definedNames>
    <definedName name="_xlnm.Print_Area" localSheetId="0">Foglio1!$A$1:$I$61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D52" i="1"/>
  <c r="C52" i="1"/>
  <c r="E51" i="1"/>
  <c r="D51" i="1"/>
  <c r="C51" i="1"/>
  <c r="E48" i="1"/>
  <c r="D48" i="1"/>
  <c r="C48" i="1"/>
  <c r="E45" i="1"/>
  <c r="D45" i="1"/>
  <c r="C45" i="1"/>
  <c r="E42" i="1"/>
  <c r="D42" i="1"/>
  <c r="C42" i="1"/>
  <c r="E39" i="1"/>
  <c r="D39" i="1"/>
  <c r="C39" i="1"/>
  <c r="E36" i="1"/>
  <c r="D36" i="1"/>
  <c r="C36" i="1"/>
  <c r="E33" i="1"/>
  <c r="D33" i="1"/>
  <c r="C33" i="1"/>
  <c r="E30" i="1"/>
  <c r="D30" i="1"/>
  <c r="C30" i="1"/>
  <c r="E27" i="1"/>
  <c r="D27" i="1"/>
  <c r="C27" i="1"/>
  <c r="E24" i="1"/>
  <c r="D24" i="1"/>
  <c r="C24" i="1"/>
  <c r="E21" i="1"/>
  <c r="D21" i="1"/>
  <c r="C21" i="1"/>
  <c r="E18" i="1"/>
  <c r="D18" i="1"/>
  <c r="C18" i="1"/>
  <c r="E15" i="1"/>
  <c r="D15" i="1"/>
  <c r="C15" i="1"/>
  <c r="E12" i="1"/>
  <c r="D12" i="1"/>
  <c r="C12" i="1"/>
  <c r="D10" i="1"/>
  <c r="D13" i="1" s="1"/>
  <c r="E9" i="1"/>
  <c r="D9" i="1"/>
  <c r="C9" i="1"/>
  <c r="E7" i="1"/>
  <c r="E10" i="1" s="1"/>
  <c r="D7" i="1"/>
  <c r="C7" i="1"/>
  <c r="C10" i="1" s="1"/>
  <c r="E6" i="1"/>
  <c r="D6" i="1"/>
  <c r="C6" i="1"/>
  <c r="E4" i="1"/>
  <c r="D4" i="1"/>
  <c r="C4" i="1"/>
  <c r="B2" i="1"/>
  <c r="A2" i="1"/>
  <c r="A1" i="1"/>
  <c r="C13" i="1" l="1"/>
  <c r="C16" i="1" s="1"/>
  <c r="E13" i="1"/>
  <c r="D16" i="1"/>
  <c r="D19" i="1" l="1"/>
  <c r="E16" i="1"/>
  <c r="C19" i="1"/>
  <c r="C22" i="1" l="1"/>
  <c r="E19" i="1"/>
  <c r="D22" i="1"/>
  <c r="D25" i="1" l="1"/>
  <c r="E22" i="1"/>
  <c r="C25" i="1"/>
  <c r="C28" i="1" l="1"/>
  <c r="E25" i="1"/>
  <c r="D28" i="1"/>
  <c r="D31" i="1" l="1"/>
  <c r="E28" i="1"/>
  <c r="C31" i="1"/>
  <c r="C34" i="1" l="1"/>
  <c r="E31" i="1"/>
  <c r="D34" i="1"/>
  <c r="D37" i="1" l="1"/>
  <c r="E34" i="1"/>
  <c r="C37" i="1"/>
  <c r="C40" i="1" l="1"/>
  <c r="E37" i="1"/>
  <c r="D40" i="1"/>
  <c r="D43" i="1" l="1"/>
  <c r="E40" i="1"/>
  <c r="C43" i="1"/>
  <c r="C46" i="1" l="1"/>
  <c r="E43" i="1"/>
  <c r="D46" i="1"/>
  <c r="D49" i="1" l="1"/>
  <c r="E46" i="1"/>
  <c r="C49" i="1"/>
  <c r="E49" i="1" l="1"/>
</calcChain>
</file>

<file path=xl/sharedStrings.xml><?xml version="1.0" encoding="utf-8"?>
<sst xmlns="http://schemas.openxmlformats.org/spreadsheetml/2006/main" count="58" uniqueCount="43">
  <si>
    <t>Indicatori economici-gestionali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</si>
  <si>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</si>
  <si>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</si>
  <si>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</si>
  <si>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</si>
  <si>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</si>
  <si>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</si>
  <si>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</si>
  <si>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</si>
  <si>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</si>
  <si>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</si>
  <si>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</si>
  <si>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</si>
  <si>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</si>
  <si>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</si>
  <si>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</si>
  <si>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</si>
  <si>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</si>
  <si>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</si>
  <si>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</si>
  <si>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</si>
  <si>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</si>
  <si>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</si>
  <si>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</si>
  <si>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</si>
  <si>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</si>
  <si>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</si>
  <si>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</si>
  <si>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</si>
  <si>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</si>
  <si>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</si>
  <si>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</si>
  <si>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</si>
  <si>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</si>
  <si>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</si>
  <si>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</si>
  <si>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</si>
  <si>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</si>
  <si>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</si>
  <si>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</si>
  <si>
    <t>Valore netto al 31/12/2023</t>
  </si>
  <si>
    <t>Valore netto al 31/12/2024</t>
  </si>
  <si>
    <t>Prechiusura al °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</si>
</sst>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Century Gothic"/>
      <family val="2"/>
    </font>
    <font>
      <sz val="8"/>
      <color theme="1"/>
      <name val="Calibri"/>
      <family val="2"/>
      <scheme val="minor"/>
    </font>
    <font>
      <sz val="8"/>
      <color indexed="8"/>
      <name val="Century Gothic"/>
      <family val="2"/>
    </font>
    <font>
      <u/>
      <sz val="8"/>
      <color indexed="8"/>
      <name val="Century Gothic"/>
      <family val="2"/>
    </font>
    <font>
      <i/>
      <sz val="8"/>
      <color indexed="8"/>
      <name val="Century Gothic"/>
      <family val="2"/>
    </font>
    <font>
      <b/>
      <i/>
      <sz val="8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1" applyFont="1" applyAlignment="1" applyProtection="1">
      <alignment horizontal="center" vertical="top"/>
    </xf>
    <xf numFmtId="0" fontId="4" fillId="0" borderId="0" xfId="0" applyFont="1"/>
    <xf numFmtId="0" fontId="3" fillId="0" borderId="1" xfId="2" applyFont="1" applyBorder="1" applyAlignment="1" applyProtection="1">
      <alignment horizontal="center"/>
    </xf>
    <xf numFmtId="0" fontId="3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0" fontId="5" fillId="0" borderId="0" xfId="2" applyFont="1" applyAlignment="1" applyProtection="1">
      <alignment horizontal="center" vertical="center" wrapText="1"/>
    </xf>
    <xf numFmtId="0" fontId="5" fillId="0" borderId="0" xfId="2" applyFont="1" applyAlignment="1" applyProtection="1">
      <alignment horizontal="center" vertical="center"/>
    </xf>
    <xf numFmtId="0" fontId="3" fillId="0" borderId="0" xfId="2" applyFont="1" applyAlignment="1" applyProtection="1">
      <alignment horizontal="center" vertical="center" wrapText="1"/>
    </xf>
    <xf numFmtId="0" fontId="4" fillId="0" borderId="0" xfId="0" applyFont="1"/>
    <xf numFmtId="0" fontId="5" fillId="0" borderId="2" xfId="2" applyFont="1" applyBorder="1" applyAlignment="1" applyProtection="1">
      <alignment wrapText="1"/>
    </xf>
    <xf numFmtId="164" fontId="5" fillId="0" borderId="2" xfId="3" applyNumberFormat="1" applyFont="1" applyFill="1" applyBorder="1" applyProtection="1"/>
    <xf numFmtId="0" fontId="5" fillId="0" borderId="2" xfId="2" applyFont="1" applyBorder="1" applyProtection="1"/>
    <xf numFmtId="10" fontId="3" fillId="0" borderId="2" xfId="4" applyNumberFormat="1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wrapText="1"/>
    </xf>
    <xf numFmtId="41" fontId="5" fillId="0" borderId="3" xfId="5" applyNumberFormat="1" applyFont="1" applyFill="1" applyBorder="1" applyProtection="1"/>
    <xf numFmtId="0" fontId="5" fillId="0" borderId="3" xfId="2" applyFont="1" applyBorder="1" applyProtection="1"/>
    <xf numFmtId="10" fontId="3" fillId="0" borderId="3" xfId="4" applyNumberFormat="1" applyFont="1" applyBorder="1" applyAlignment="1" applyProtection="1">
      <alignment horizontal="center" vertical="center"/>
    </xf>
    <xf numFmtId="10" fontId="3" fillId="0" borderId="4" xfId="4" applyNumberFormat="1" applyFont="1" applyBorder="1" applyAlignment="1" applyProtection="1">
      <alignment horizontal="center" vertical="center"/>
    </xf>
    <xf numFmtId="0" fontId="5" fillId="0" borderId="0" xfId="2" applyFont="1" applyAlignment="1" applyProtection="1">
      <alignment wrapText="1"/>
    </xf>
    <xf numFmtId="0" fontId="5" fillId="0" borderId="0" xfId="5" applyFont="1" applyFill="1" applyProtection="1"/>
    <xf numFmtId="10" fontId="5" fillId="0" borderId="0" xfId="2" applyNumberFormat="1" applyFont="1" applyProtection="1"/>
    <xf numFmtId="41" fontId="5" fillId="0" borderId="2" xfId="5" applyNumberFormat="1" applyFont="1" applyFill="1" applyBorder="1" applyProtection="1"/>
    <xf numFmtId="10" fontId="3" fillId="0" borderId="0" xfId="2" applyNumberFormat="1" applyFont="1" applyProtection="1"/>
    <xf numFmtId="0" fontId="5" fillId="0" borderId="5" xfId="2" applyFont="1" applyBorder="1" applyAlignment="1" applyProtection="1">
      <alignment wrapText="1"/>
    </xf>
    <xf numFmtId="41" fontId="5" fillId="0" borderId="5" xfId="5" applyNumberFormat="1" applyFont="1" applyFill="1" applyBorder="1" applyProtection="1"/>
    <xf numFmtId="0" fontId="5" fillId="0" borderId="5" xfId="2" applyFont="1" applyBorder="1" applyProtection="1"/>
    <xf numFmtId="10" fontId="3" fillId="0" borderId="5" xfId="4" applyNumberFormat="1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wrapText="1"/>
    </xf>
    <xf numFmtId="41" fontId="5" fillId="0" borderId="6" xfId="5" applyNumberFormat="1" applyFont="1" applyFill="1" applyBorder="1" applyProtection="1"/>
    <xf numFmtId="0" fontId="5" fillId="0" borderId="6" xfId="2" applyFont="1" applyBorder="1" applyProtection="1"/>
    <xf numFmtId="10" fontId="3" fillId="0" borderId="6" xfId="4" applyNumberFormat="1" applyFont="1" applyBorder="1" applyAlignment="1" applyProtection="1">
      <alignment horizontal="center" vertical="center"/>
    </xf>
    <xf numFmtId="10" fontId="3" fillId="0" borderId="7" xfId="4" applyNumberFormat="1" applyFont="1" applyBorder="1" applyAlignment="1" applyProtection="1">
      <alignment horizontal="center" vertical="center"/>
    </xf>
    <xf numFmtId="0" fontId="7" fillId="0" borderId="5" xfId="2" applyFont="1" applyBorder="1" applyAlignment="1" applyProtection="1">
      <alignment wrapText="1"/>
    </xf>
    <xf numFmtId="41" fontId="7" fillId="0" borderId="5" xfId="5" applyNumberFormat="1" applyFont="1" applyFill="1" applyBorder="1" applyProtection="1"/>
    <xf numFmtId="0" fontId="7" fillId="0" borderId="5" xfId="2" applyFont="1" applyBorder="1" applyProtection="1"/>
    <xf numFmtId="10" fontId="8" fillId="0" borderId="5" xfId="4" applyNumberFormat="1" applyFont="1" applyBorder="1" applyAlignment="1" applyProtection="1">
      <alignment horizontal="center" vertical="center"/>
    </xf>
    <xf numFmtId="0" fontId="7" fillId="0" borderId="6" xfId="2" applyFont="1" applyBorder="1" applyAlignment="1" applyProtection="1">
      <alignment wrapText="1"/>
    </xf>
    <xf numFmtId="41" fontId="7" fillId="0" borderId="6" xfId="5" applyNumberFormat="1" applyFont="1" applyFill="1" applyBorder="1" applyProtection="1"/>
    <xf numFmtId="0" fontId="7" fillId="0" borderId="6" xfId="2" applyFont="1" applyBorder="1" applyProtection="1"/>
    <xf numFmtId="10" fontId="8" fillId="0" borderId="6" xfId="4" applyNumberFormat="1" applyFont="1" applyBorder="1" applyAlignment="1" applyProtection="1">
      <alignment horizontal="center" vertical="center"/>
    </xf>
    <xf numFmtId="10" fontId="8" fillId="0" borderId="7" xfId="4" applyNumberFormat="1" applyFont="1" applyBorder="1" applyAlignment="1" applyProtection="1">
      <alignment horizontal="center" vertical="center"/>
    </xf>
    <xf numFmtId="0" fontId="7" fillId="0" borderId="0" xfId="2" applyFont="1" applyProtection="1"/>
    <xf numFmtId="0" fontId="7" fillId="0" borderId="0" xfId="5" applyFont="1" applyFill="1" applyProtection="1"/>
    <xf numFmtId="41" fontId="5" fillId="0" borderId="5" xfId="5" applyNumberFormat="1" applyFont="1" applyFill="1" applyBorder="1" applyAlignment="1" applyProtection="1">
      <alignment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3" fillId="0" borderId="10" xfId="2" applyFont="1" applyBorder="1" applyAlignment="1" applyProtection="1">
      <alignment horizontal="center" vertical="center"/>
    </xf>
    <xf numFmtId="0" fontId="3" fillId="0" borderId="11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LANCI_CE%20TRIMESTRALI/2024/5_BES%202024/PER%20INVIO%20SCRIBA/bilancio_di_esercizio_CONSUNTIV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NI-San"/>
      <sheetName val="NI-118"/>
      <sheetName val="NI-Ric"/>
      <sheetName val="Dettaglio_CE_LP_Tot"/>
      <sheetName val="Dettaglio_CE_LP_San"/>
      <sheetName val="Dettaglio_CE_LP_Ter"/>
      <sheetName val="NI-Ter"/>
      <sheetName val="ESTR_PREC"/>
      <sheetName val="NI-Soc"/>
      <sheetName val="Dettaglio_CE_LP_Soc"/>
      <sheetName val="Dettaglio_CE_LP_Ric"/>
      <sheetName val="Dettaglio_CE_San"/>
      <sheetName val="Dettaglio_CE_Ric"/>
      <sheetName val="Prestazioni"/>
      <sheetName val="Dett_Cons"/>
      <sheetName val="Cons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ons_San_TOT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  <cell r="C2" t="str">
            <v>FONDAZIONE ISTITUTO NAZIONALE DEI TUMORI- MI</v>
          </cell>
        </row>
        <row r="3">
          <cell r="B3" t="str">
            <v>2024</v>
          </cell>
        </row>
        <row r="5">
          <cell r="B5" t="str">
            <v>Consuntivo</v>
          </cell>
        </row>
      </sheetData>
      <sheetData sheetId="2"/>
      <sheetData sheetId="3"/>
      <sheetData sheetId="4">
        <row r="10">
          <cell r="N10" t="str">
            <v>Valore netto al 31/12/2023</v>
          </cell>
          <cell r="O10" t="str">
            <v>Valore netto al 31/12/2024</v>
          </cell>
        </row>
      </sheetData>
      <sheetData sheetId="5">
        <row r="10">
          <cell r="R10" t="str">
            <v>Prechiusura al ° trimestre 2024</v>
          </cell>
        </row>
        <row r="11">
          <cell r="N11">
            <v>266710236</v>
          </cell>
          <cell r="O11">
            <v>282493143</v>
          </cell>
          <cell r="R11">
            <v>0</v>
          </cell>
        </row>
        <row r="31">
          <cell r="N31">
            <v>28489289</v>
          </cell>
          <cell r="O31">
            <v>35850674</v>
          </cell>
        </row>
        <row r="104">
          <cell r="N104">
            <v>86070</v>
          </cell>
          <cell r="O104">
            <v>3151</v>
          </cell>
          <cell r="R104">
            <v>0</v>
          </cell>
        </row>
        <row r="387">
          <cell r="N387">
            <v>9313552</v>
          </cell>
          <cell r="O387">
            <v>8396307</v>
          </cell>
          <cell r="R387">
            <v>0</v>
          </cell>
        </row>
        <row r="405">
          <cell r="N405">
            <v>260272587</v>
          </cell>
          <cell r="O405">
            <v>274607506</v>
          </cell>
          <cell r="R405">
            <v>0</v>
          </cell>
        </row>
        <row r="409">
          <cell r="N409">
            <v>106817849</v>
          </cell>
          <cell r="O409">
            <v>118584682</v>
          </cell>
          <cell r="R409">
            <v>0</v>
          </cell>
        </row>
        <row r="411">
          <cell r="N411">
            <v>106010141</v>
          </cell>
          <cell r="O411">
            <v>117803948</v>
          </cell>
          <cell r="R411">
            <v>0</v>
          </cell>
        </row>
        <row r="416">
          <cell r="N416">
            <v>71382170</v>
          </cell>
          <cell r="O416">
            <v>82009829</v>
          </cell>
        </row>
        <row r="417">
          <cell r="N417">
            <v>0</v>
          </cell>
        </row>
        <row r="418">
          <cell r="N418">
            <v>11629224</v>
          </cell>
          <cell r="O418">
            <v>9752060</v>
          </cell>
        </row>
        <row r="419">
          <cell r="N419">
            <v>1551636</v>
          </cell>
          <cell r="O419">
            <v>1241126</v>
          </cell>
        </row>
        <row r="420">
          <cell r="N420">
            <v>0</v>
          </cell>
        </row>
        <row r="421">
          <cell r="N421">
            <v>0</v>
          </cell>
        </row>
        <row r="422">
          <cell r="N422">
            <v>0</v>
          </cell>
        </row>
        <row r="423">
          <cell r="N423">
            <v>34627</v>
          </cell>
          <cell r="O423">
            <v>122728</v>
          </cell>
        </row>
        <row r="424">
          <cell r="N424">
            <v>0</v>
          </cell>
        </row>
        <row r="425">
          <cell r="N425">
            <v>0</v>
          </cell>
        </row>
        <row r="426">
          <cell r="N426">
            <v>0</v>
          </cell>
        </row>
        <row r="427">
          <cell r="N427">
            <v>314024</v>
          </cell>
          <cell r="O427">
            <v>297647</v>
          </cell>
        </row>
        <row r="428">
          <cell r="N428">
            <v>9722</v>
          </cell>
          <cell r="O428">
            <v>0</v>
          </cell>
        </row>
        <row r="429">
          <cell r="N429">
            <v>131362</v>
          </cell>
          <cell r="O429">
            <v>41244</v>
          </cell>
        </row>
        <row r="430">
          <cell r="N430">
            <v>118324</v>
          </cell>
          <cell r="O430">
            <v>255572</v>
          </cell>
        </row>
        <row r="431">
          <cell r="N431">
            <v>0</v>
          </cell>
        </row>
        <row r="432">
          <cell r="N432">
            <v>0</v>
          </cell>
        </row>
        <row r="433">
          <cell r="N433">
            <v>0</v>
          </cell>
        </row>
        <row r="434">
          <cell r="N434">
            <v>0</v>
          </cell>
        </row>
        <row r="435">
          <cell r="N435">
            <v>0</v>
          </cell>
        </row>
        <row r="436">
          <cell r="N436">
            <v>0</v>
          </cell>
        </row>
        <row r="437">
          <cell r="N437">
            <v>107195</v>
          </cell>
          <cell r="O437">
            <v>128399</v>
          </cell>
          <cell r="R437">
            <v>0</v>
          </cell>
        </row>
        <row r="443">
          <cell r="N443">
            <v>3195297</v>
          </cell>
          <cell r="O443">
            <v>3391540</v>
          </cell>
        </row>
        <row r="444">
          <cell r="N444">
            <v>1654425</v>
          </cell>
          <cell r="O444">
            <v>1664451</v>
          </cell>
        </row>
        <row r="445">
          <cell r="N445">
            <v>1382830</v>
          </cell>
          <cell r="O445">
            <v>1584078</v>
          </cell>
        </row>
        <row r="446">
          <cell r="N446">
            <v>0</v>
          </cell>
        </row>
        <row r="455">
          <cell r="N455">
            <v>1101971</v>
          </cell>
          <cell r="O455">
            <v>1441310</v>
          </cell>
        </row>
        <row r="461">
          <cell r="N461">
            <v>0</v>
          </cell>
          <cell r="O461">
            <v>10400</v>
          </cell>
        </row>
        <row r="462">
          <cell r="N462">
            <v>692162</v>
          </cell>
          <cell r="O462">
            <v>756385</v>
          </cell>
        </row>
        <row r="486">
          <cell r="N486">
            <v>807708</v>
          </cell>
          <cell r="O486">
            <v>780734</v>
          </cell>
          <cell r="R486">
            <v>0</v>
          </cell>
        </row>
        <row r="507">
          <cell r="N507">
            <v>38522905</v>
          </cell>
          <cell r="O507">
            <v>40051398</v>
          </cell>
          <cell r="R507">
            <v>0</v>
          </cell>
        </row>
        <row r="901">
          <cell r="N901">
            <v>1861928</v>
          </cell>
          <cell r="O901">
            <v>2660974</v>
          </cell>
          <cell r="R901">
            <v>0</v>
          </cell>
        </row>
        <row r="914">
          <cell r="N914">
            <v>0</v>
          </cell>
        </row>
        <row r="919">
          <cell r="N919">
            <v>0</v>
          </cell>
          <cell r="O919">
            <v>65843</v>
          </cell>
        </row>
        <row r="933">
          <cell r="N933">
            <v>1500842</v>
          </cell>
          <cell r="O933">
            <v>1987374</v>
          </cell>
          <cell r="R933">
            <v>0</v>
          </cell>
        </row>
        <row r="971">
          <cell r="N971">
            <v>21525825</v>
          </cell>
          <cell r="O971">
            <v>21438796</v>
          </cell>
          <cell r="R971">
            <v>0</v>
          </cell>
        </row>
        <row r="1000">
          <cell r="N1000">
            <v>478682</v>
          </cell>
          <cell r="O1000">
            <v>512535</v>
          </cell>
          <cell r="R1000">
            <v>0</v>
          </cell>
        </row>
        <row r="1009">
          <cell r="N1009">
            <v>0</v>
          </cell>
        </row>
        <row r="1010">
          <cell r="N1010">
            <v>0</v>
          </cell>
        </row>
        <row r="1012">
          <cell r="N1012">
            <v>0</v>
          </cell>
          <cell r="O1012">
            <v>108315</v>
          </cell>
        </row>
        <row r="1013">
          <cell r="N1013">
            <v>0</v>
          </cell>
          <cell r="O1013">
            <v>11300</v>
          </cell>
        </row>
        <row r="1033">
          <cell r="N1033">
            <v>9879228</v>
          </cell>
          <cell r="O1033">
            <v>9967647</v>
          </cell>
          <cell r="R1033">
            <v>0</v>
          </cell>
        </row>
        <row r="1046">
          <cell r="N1046">
            <v>1415780</v>
          </cell>
          <cell r="O1046">
            <v>2058354</v>
          </cell>
          <cell r="R1046">
            <v>0</v>
          </cell>
        </row>
        <row r="1061">
          <cell r="N1061">
            <v>89127349</v>
          </cell>
          <cell r="O1061">
            <v>88693954</v>
          </cell>
          <cell r="R1061">
            <v>0</v>
          </cell>
        </row>
        <row r="1396">
          <cell r="N1396">
            <v>2043258</v>
          </cell>
          <cell r="O1396">
            <v>1915567</v>
          </cell>
          <cell r="R1396">
            <v>0</v>
          </cell>
        </row>
        <row r="1620">
          <cell r="N1620">
            <v>0</v>
          </cell>
          <cell r="O1620">
            <v>3</v>
          </cell>
          <cell r="R1620">
            <v>0</v>
          </cell>
        </row>
        <row r="1744">
          <cell r="N1744">
            <v>7195600</v>
          </cell>
          <cell r="O1744">
            <v>7503379</v>
          </cell>
          <cell r="R1744">
            <v>0</v>
          </cell>
        </row>
        <row r="1761">
          <cell r="N1761">
            <v>257054057</v>
          </cell>
          <cell r="O1761">
            <v>273837651</v>
          </cell>
          <cell r="R1761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workbookViewId="0">
      <selection sqref="A1:I61"/>
    </sheetView>
  </sheetViews>
  <sheetFormatPr defaultRowHeight="11.25" x14ac:dyDescent="0.2"/>
  <cols>
    <col min="1" max="1" width="22.85546875" style="2" customWidth="1"/>
    <col min="2" max="2" width="27.140625" style="2" customWidth="1"/>
    <col min="3" max="4" width="14.85546875" style="2" bestFit="1" customWidth="1"/>
    <col min="5" max="6" width="9.140625" style="2"/>
    <col min="7" max="7" width="15.140625" style="2" customWidth="1"/>
    <col min="8" max="8" width="12.5703125" style="2" customWidth="1"/>
    <col min="9" max="9" width="15.42578125" style="2" customWidth="1"/>
    <col min="10" max="16384" width="9.140625" style="2"/>
  </cols>
  <sheetData>
    <row r="1" spans="1:9" ht="12.75" x14ac:dyDescent="0.2">
      <c r="A1" s="1" t="str">
        <f>"FONDAZIONI IRCCS - INDICATORI DI BILANCIO " &amp;[1]Info!$B$5 &amp; " " &amp;[1]Info!$B$3</f>
        <v>FONDAZIONI IRCCS - INDICATORI DI BILANCIO Consuntivo 2024</v>
      </c>
      <c r="B1" s="1"/>
      <c r="C1" s="1"/>
      <c r="D1" s="1"/>
      <c r="E1" s="1"/>
      <c r="F1" s="1"/>
      <c r="G1" s="1"/>
      <c r="H1" s="1"/>
      <c r="I1" s="1"/>
    </row>
    <row r="2" spans="1:9" ht="13.5" x14ac:dyDescent="0.3">
      <c r="A2" s="3" t="str">
        <f>[1]Info!$B$2</f>
        <v>922</v>
      </c>
      <c r="B2" s="4" t="str">
        <f>[1]Info!$C$2</f>
        <v>FONDAZIONE ISTITUTO NAZIONALE DEI TUMORI- MI</v>
      </c>
      <c r="C2" s="5"/>
      <c r="D2" s="5"/>
      <c r="E2" s="5"/>
      <c r="F2" s="5"/>
      <c r="G2" s="5"/>
      <c r="H2" s="5"/>
      <c r="I2" s="5"/>
    </row>
    <row r="3" spans="1:9" ht="13.5" x14ac:dyDescent="0.3">
      <c r="A3" s="5"/>
      <c r="B3" s="5"/>
      <c r="C3" s="5"/>
      <c r="D3" s="5"/>
      <c r="E3" s="5"/>
      <c r="F3" s="5"/>
      <c r="G3" s="5"/>
      <c r="H3" s="5"/>
      <c r="I3" s="5"/>
    </row>
    <row r="4" spans="1:9" ht="54" x14ac:dyDescent="0.3">
      <c r="A4" s="6" t="s">
        <v>0</v>
      </c>
      <c r="B4" s="5"/>
      <c r="C4" s="7" t="str">
        <f>+'[1]NI-Tot'!N10</f>
        <v>Valore netto al 31/12/2023</v>
      </c>
      <c r="D4" s="7" t="str">
        <f>+'[1]NI-Tot'!O10</f>
        <v>Valore netto al 31/12/2024</v>
      </c>
      <c r="E4" s="7" t="str">
        <f>'[1]NI-San'!R10</f>
        <v>Prechiusura al ° trimestre 2024</v>
      </c>
      <c r="F4" s="8"/>
      <c r="G4" s="9" t="s">
        <v>40</v>
      </c>
      <c r="H4" s="9" t="s">
        <v>41</v>
      </c>
      <c r="I4" s="9" t="s">
        <v>42</v>
      </c>
    </row>
    <row r="5" spans="1:9" ht="13.5" x14ac:dyDescent="0.3">
      <c r="A5" s="5"/>
      <c r="B5" s="5"/>
      <c r="C5" s="5"/>
      <c r="D5" s="5"/>
      <c r="E5" s="5"/>
      <c r="F5" s="5"/>
      <c r="G5" s="5"/>
      <c r="H5" s="5"/>
      <c r="I5" s="5"/>
    </row>
    <row r="6" spans="1:9" ht="13.5" x14ac:dyDescent="0.3">
      <c r="A6" s="10" t="s">
        <v>1</v>
      </c>
      <c r="B6" s="11" t="s">
        <v>2</v>
      </c>
      <c r="C6" s="12">
        <f>+'[1]NI-San'!$N$1061+'[1]NI-San'!$N$914+'[1]NI-San'!$N$919+'[1]NI-San'!$N$922+'[1]NI-San'!$N$1009+'[1]NI-San'!$N$1010+'[1]NI-San'!$N$1012+'[1]NI-San'!$N$1013</f>
        <v>89127349</v>
      </c>
      <c r="D6" s="12">
        <f>+'[1]NI-San'!$O$1061+'[1]NI-San'!$O$914+'[1]NI-San'!$O$919+'[1]NI-San'!$O$922+'[1]NI-San'!$O$1009+'[1]NI-San'!$O$1010+'[1]NI-San'!$O$1012+'[1]NI-San'!$O$1013</f>
        <v>88879412</v>
      </c>
      <c r="E6" s="12">
        <f>+'[1]NI-San'!$R$1061+'[1]NI-San'!$R$914+'[1]NI-San'!$R$919+'[1]NI-San'!$R$922+'[1]NI-San'!$R$1009+'[1]NI-San'!$R$1010+'[1]NI-San'!$R$1012+'[1]NI-San'!$R$1013</f>
        <v>0</v>
      </c>
      <c r="F6" s="13"/>
      <c r="G6" s="14">
        <v>0.38950630584802354</v>
      </c>
      <c r="H6" s="14">
        <v>0.3730619908929878</v>
      </c>
      <c r="I6" s="14">
        <v>0</v>
      </c>
    </row>
    <row r="7" spans="1:9" ht="27" x14ac:dyDescent="0.3">
      <c r="A7" s="10"/>
      <c r="B7" s="15" t="s">
        <v>3</v>
      </c>
      <c r="C7" s="16">
        <f>+'[1]NI-San'!$N$11-'[1]NI-San'!$N$31-'[1]NI-San'!$N$387-'[1]NI-San'!$N$104</f>
        <v>228821325</v>
      </c>
      <c r="D7" s="16">
        <f>+'[1]NI-San'!$O$11-'[1]NI-San'!$O$31-'[1]NI-San'!$O$387-'[1]NI-San'!$O$104</f>
        <v>238243011</v>
      </c>
      <c r="E7" s="16">
        <f>+'[1]NI-San'!$R$11-'[1]NI-San'!$R$31-'[1]NI-San'!$R$387-'[1]NI-San'!$R$104</f>
        <v>0</v>
      </c>
      <c r="F7" s="17"/>
      <c r="G7" s="18"/>
      <c r="H7" s="18"/>
      <c r="I7" s="19"/>
    </row>
    <row r="8" spans="1:9" ht="13.5" x14ac:dyDescent="0.3">
      <c r="A8" s="5"/>
      <c r="B8" s="20"/>
      <c r="C8" s="21"/>
      <c r="D8" s="21"/>
      <c r="E8" s="21"/>
      <c r="F8" s="5"/>
      <c r="G8" s="22"/>
      <c r="H8" s="22"/>
      <c r="I8" s="22"/>
    </row>
    <row r="9" spans="1:9" ht="13.5" x14ac:dyDescent="0.3">
      <c r="A9" s="10" t="s">
        <v>4</v>
      </c>
      <c r="B9" s="11" t="s">
        <v>5</v>
      </c>
      <c r="C9" s="23">
        <f>+'[1]NI-San'!$N$409+'[1]NI-San'!$N$507+'[1]NI-San'!$N$1033+'[1]NI-San'!$N$1046+'[1]NI-San'!$N$1396</f>
        <v>158679020</v>
      </c>
      <c r="D9" s="23">
        <f>+'[1]NI-San'!$O$409+'[1]NI-San'!$O$507+'[1]NI-San'!$O$1033+'[1]NI-San'!$O$1046+'[1]NI-San'!$O$1396</f>
        <v>172577648</v>
      </c>
      <c r="E9" s="23">
        <f>+'[1]NI-San'!$R$409+'[1]NI-San'!$R$507+'[1]NI-San'!$R$1033+'[1]NI-San'!$R$1046+'[1]NI-San'!$R$1396</f>
        <v>0</v>
      </c>
      <c r="F9" s="13"/>
      <c r="G9" s="14">
        <v>0.6934625520589045</v>
      </c>
      <c r="H9" s="14">
        <v>0.72437654005304697</v>
      </c>
      <c r="I9" s="14">
        <v>0</v>
      </c>
    </row>
    <row r="10" spans="1:9" ht="27" x14ac:dyDescent="0.3">
      <c r="A10" s="10"/>
      <c r="B10" s="15" t="s">
        <v>3</v>
      </c>
      <c r="C10" s="16">
        <f>+C7</f>
        <v>228821325</v>
      </c>
      <c r="D10" s="16">
        <f>+D7</f>
        <v>238243011</v>
      </c>
      <c r="E10" s="16">
        <f>+E7</f>
        <v>0</v>
      </c>
      <c r="F10" s="17"/>
      <c r="G10" s="18"/>
      <c r="H10" s="18"/>
      <c r="I10" s="19"/>
    </row>
    <row r="11" spans="1:9" ht="13.5" x14ac:dyDescent="0.3">
      <c r="A11" s="5"/>
      <c r="B11" s="20"/>
      <c r="C11" s="21"/>
      <c r="D11" s="21"/>
      <c r="E11" s="21"/>
      <c r="F11" s="5"/>
      <c r="G11" s="24"/>
      <c r="H11" s="24"/>
      <c r="I11" s="24"/>
    </row>
    <row r="12" spans="1:9" ht="13.5" x14ac:dyDescent="0.3">
      <c r="A12" s="10" t="s">
        <v>6</v>
      </c>
      <c r="B12" s="25" t="s">
        <v>7</v>
      </c>
      <c r="C12" s="26">
        <f>+'[1]NI-San'!N411</f>
        <v>106010141</v>
      </c>
      <c r="D12" s="26">
        <f>+'[1]NI-San'!O411</f>
        <v>117803948</v>
      </c>
      <c r="E12" s="26">
        <f>+'[1]NI-San'!R411</f>
        <v>0</v>
      </c>
      <c r="F12" s="27"/>
      <c r="G12" s="28">
        <v>0.46328785571012665</v>
      </c>
      <c r="H12" s="14">
        <v>0.49446969086534925</v>
      </c>
      <c r="I12" s="14">
        <v>0</v>
      </c>
    </row>
    <row r="13" spans="1:9" ht="27" x14ac:dyDescent="0.3">
      <c r="A13" s="10"/>
      <c r="B13" s="29" t="s">
        <v>3</v>
      </c>
      <c r="C13" s="30">
        <f>+C10</f>
        <v>228821325</v>
      </c>
      <c r="D13" s="30">
        <f>+D10</f>
        <v>238243011</v>
      </c>
      <c r="E13" s="30">
        <f>+E10</f>
        <v>0</v>
      </c>
      <c r="F13" s="31"/>
      <c r="G13" s="32"/>
      <c r="H13" s="32"/>
      <c r="I13" s="33"/>
    </row>
    <row r="14" spans="1:9" ht="13.5" x14ac:dyDescent="0.3">
      <c r="A14" s="6"/>
      <c r="B14" s="20"/>
      <c r="C14" s="21"/>
      <c r="D14" s="21"/>
      <c r="E14" s="21"/>
      <c r="F14" s="5"/>
      <c r="G14" s="24"/>
      <c r="H14" s="24"/>
      <c r="I14" s="24"/>
    </row>
    <row r="15" spans="1:9" ht="12.75" x14ac:dyDescent="0.25">
      <c r="A15" s="10" t="s">
        <v>8</v>
      </c>
      <c r="B15" s="34" t="s">
        <v>9</v>
      </c>
      <c r="C15" s="35">
        <f>SUM('[1]NI-San'!N414:N437)</f>
        <v>85278284</v>
      </c>
      <c r="D15" s="35">
        <f>SUM('[1]NI-San'!O414:O437)</f>
        <v>93848605</v>
      </c>
      <c r="E15" s="35">
        <f>SUM('[1]NI-San'!R414:R437)</f>
        <v>0</v>
      </c>
      <c r="F15" s="36"/>
      <c r="G15" s="37">
        <v>0.37268503711356449</v>
      </c>
      <c r="H15" s="14">
        <v>0.39391965626223552</v>
      </c>
      <c r="I15" s="14">
        <v>0</v>
      </c>
    </row>
    <row r="16" spans="1:9" ht="25.5" x14ac:dyDescent="0.25">
      <c r="A16" s="10"/>
      <c r="B16" s="38" t="s">
        <v>3</v>
      </c>
      <c r="C16" s="39">
        <f>+C13</f>
        <v>228821325</v>
      </c>
      <c r="D16" s="39">
        <f>+D13</f>
        <v>238243011</v>
      </c>
      <c r="E16" s="39">
        <f>+E13</f>
        <v>0</v>
      </c>
      <c r="F16" s="40"/>
      <c r="G16" s="41"/>
      <c r="H16" s="41"/>
      <c r="I16" s="42"/>
    </row>
    <row r="17" spans="1:9" ht="12.75" x14ac:dyDescent="0.25">
      <c r="A17" s="43"/>
      <c r="B17" s="43"/>
      <c r="C17" s="44"/>
      <c r="D17" s="44"/>
      <c r="E17" s="44"/>
      <c r="F17" s="43"/>
      <c r="G17" s="43"/>
      <c r="H17" s="43"/>
      <c r="I17" s="43"/>
    </row>
    <row r="18" spans="1:9" ht="12.75" x14ac:dyDescent="0.25">
      <c r="A18" s="10" t="s">
        <v>10</v>
      </c>
      <c r="B18" s="34" t="s">
        <v>11</v>
      </c>
      <c r="C18" s="35">
        <f>+'[1]NI-San'!N443+'[1]NI-San'!N444+'[1]NI-San'!N445</f>
        <v>6232552</v>
      </c>
      <c r="D18" s="35">
        <f>+'[1]NI-San'!O443+'[1]NI-San'!O444+'[1]NI-San'!O445</f>
        <v>6640069</v>
      </c>
      <c r="E18" s="35">
        <f>+'[1]NI-San'!R443+'[1]NI-San'!R444+'[1]NI-San'!R445</f>
        <v>0</v>
      </c>
      <c r="F18" s="36"/>
      <c r="G18" s="37">
        <v>2.7237636177484769E-2</v>
      </c>
      <c r="H18" s="14">
        <v>2.7870991774864698E-2</v>
      </c>
      <c r="I18" s="14">
        <v>0</v>
      </c>
    </row>
    <row r="19" spans="1:9" ht="25.5" x14ac:dyDescent="0.25">
      <c r="A19" s="10"/>
      <c r="B19" s="38" t="s">
        <v>3</v>
      </c>
      <c r="C19" s="39">
        <f>+C16</f>
        <v>228821325</v>
      </c>
      <c r="D19" s="39">
        <f>+D16</f>
        <v>238243011</v>
      </c>
      <c r="E19" s="39">
        <f>+E16</f>
        <v>0</v>
      </c>
      <c r="F19" s="40"/>
      <c r="G19" s="41"/>
      <c r="H19" s="41"/>
      <c r="I19" s="42"/>
    </row>
    <row r="20" spans="1:9" ht="12.75" x14ac:dyDescent="0.25">
      <c r="A20" s="43"/>
      <c r="B20" s="43"/>
      <c r="C20" s="44"/>
      <c r="D20" s="44"/>
      <c r="E20" s="44"/>
      <c r="F20" s="43"/>
      <c r="G20" s="43"/>
      <c r="H20" s="43"/>
      <c r="I20" s="43"/>
    </row>
    <row r="21" spans="1:9" ht="25.5" x14ac:dyDescent="0.25">
      <c r="A21" s="10" t="s">
        <v>12</v>
      </c>
      <c r="B21" s="34" t="s">
        <v>13</v>
      </c>
      <c r="C21" s="35">
        <f>+'[1]NI-San'!N455+'[1]NI-San'!N446</f>
        <v>1101971</v>
      </c>
      <c r="D21" s="35">
        <f>+'[1]NI-San'!O455+'[1]NI-San'!O446</f>
        <v>1441310</v>
      </c>
      <c r="E21" s="35">
        <f>+'[1]NI-San'!R455+'[1]NI-San'!R446</f>
        <v>0</v>
      </c>
      <c r="F21" s="36"/>
      <c r="G21" s="37">
        <v>4.8158579625391124E-3</v>
      </c>
      <c r="H21" s="14">
        <v>6.0497472473599653E-3</v>
      </c>
      <c r="I21" s="14">
        <v>0</v>
      </c>
    </row>
    <row r="22" spans="1:9" ht="25.5" x14ac:dyDescent="0.25">
      <c r="A22" s="10"/>
      <c r="B22" s="38" t="s">
        <v>3</v>
      </c>
      <c r="C22" s="39">
        <f>+C19</f>
        <v>228821325</v>
      </c>
      <c r="D22" s="39">
        <f>+D19</f>
        <v>238243011</v>
      </c>
      <c r="E22" s="39">
        <f>+E19</f>
        <v>0</v>
      </c>
      <c r="F22" s="40"/>
      <c r="G22" s="41"/>
      <c r="H22" s="41"/>
      <c r="I22" s="42"/>
    </row>
    <row r="23" spans="1:9" ht="12.75" x14ac:dyDescent="0.25">
      <c r="A23" s="43"/>
      <c r="B23" s="43"/>
      <c r="C23" s="44"/>
      <c r="D23" s="44"/>
      <c r="E23" s="44"/>
      <c r="F23" s="43"/>
      <c r="G23" s="43"/>
      <c r="H23" s="43"/>
      <c r="I23" s="43"/>
    </row>
    <row r="24" spans="1:9" ht="12.75" x14ac:dyDescent="0.25">
      <c r="A24" s="10" t="s">
        <v>14</v>
      </c>
      <c r="B24" s="34" t="s">
        <v>15</v>
      </c>
      <c r="C24" s="35">
        <f>+'[1]NI-San'!N459+'[1]NI-San'!N460+'[1]NI-San'!N461+'[1]NI-San'!N462</f>
        <v>692162</v>
      </c>
      <c r="D24" s="35">
        <f>+'[1]NI-San'!O459+'[1]NI-San'!O460+'[1]NI-San'!O461+'[1]NI-San'!O462</f>
        <v>766785</v>
      </c>
      <c r="E24" s="35">
        <f>+'[1]NI-San'!R459+'[1]NI-San'!R460+'[1]NI-San'!R461+'[1]NI-San'!R462</f>
        <v>0</v>
      </c>
      <c r="F24" s="36"/>
      <c r="G24" s="37">
        <v>3.0249016344958235E-3</v>
      </c>
      <c r="H24" s="14">
        <v>3.2184994505463165E-3</v>
      </c>
      <c r="I24" s="14">
        <v>0</v>
      </c>
    </row>
    <row r="25" spans="1:9" ht="25.5" x14ac:dyDescent="0.25">
      <c r="A25" s="10"/>
      <c r="B25" s="38" t="s">
        <v>3</v>
      </c>
      <c r="C25" s="39">
        <f>+C22</f>
        <v>228821325</v>
      </c>
      <c r="D25" s="39">
        <f>+D22</f>
        <v>238243011</v>
      </c>
      <c r="E25" s="39">
        <f>+E22</f>
        <v>0</v>
      </c>
      <c r="F25" s="40"/>
      <c r="G25" s="41"/>
      <c r="H25" s="41"/>
      <c r="I25" s="42"/>
    </row>
    <row r="26" spans="1:9" ht="13.5" x14ac:dyDescent="0.3">
      <c r="A26" s="5"/>
      <c r="B26" s="5"/>
      <c r="C26" s="21"/>
      <c r="D26" s="21"/>
      <c r="E26" s="21"/>
      <c r="F26" s="5"/>
      <c r="G26" s="5"/>
      <c r="H26" s="5"/>
      <c r="I26" s="5"/>
    </row>
    <row r="27" spans="1:9" ht="13.5" x14ac:dyDescent="0.3">
      <c r="A27" s="10" t="s">
        <v>16</v>
      </c>
      <c r="B27" s="25" t="s">
        <v>17</v>
      </c>
      <c r="C27" s="26">
        <f>+'[1]NI-San'!N486</f>
        <v>807708</v>
      </c>
      <c r="D27" s="26">
        <f>+'[1]NI-San'!O486</f>
        <v>780734</v>
      </c>
      <c r="E27" s="26">
        <f>+'[1]NI-San'!R486</f>
        <v>0</v>
      </c>
      <c r="F27" s="27"/>
      <c r="G27" s="28">
        <v>3.5298633114723903E-3</v>
      </c>
      <c r="H27" s="14">
        <v>3.2770489120455249E-3</v>
      </c>
      <c r="I27" s="14">
        <v>0</v>
      </c>
    </row>
    <row r="28" spans="1:9" ht="27" x14ac:dyDescent="0.3">
      <c r="A28" s="10"/>
      <c r="B28" s="29" t="s">
        <v>3</v>
      </c>
      <c r="C28" s="30">
        <f>+C25</f>
        <v>228821325</v>
      </c>
      <c r="D28" s="30">
        <f>+D25</f>
        <v>238243011</v>
      </c>
      <c r="E28" s="30">
        <f>+E25</f>
        <v>0</v>
      </c>
      <c r="F28" s="31"/>
      <c r="G28" s="32"/>
      <c r="H28" s="32"/>
      <c r="I28" s="33"/>
    </row>
    <row r="29" spans="1:9" ht="13.5" x14ac:dyDescent="0.3">
      <c r="A29" s="6"/>
      <c r="B29" s="20"/>
      <c r="C29" s="21"/>
      <c r="D29" s="21"/>
      <c r="E29" s="21"/>
      <c r="F29" s="5"/>
      <c r="G29" s="24"/>
      <c r="H29" s="24"/>
      <c r="I29" s="24"/>
    </row>
    <row r="30" spans="1:9" ht="40.5" x14ac:dyDescent="0.3">
      <c r="A30" s="10" t="s">
        <v>18</v>
      </c>
      <c r="B30" s="25" t="s">
        <v>19</v>
      </c>
      <c r="C30" s="45">
        <f>+'[1]NI-San'!N901</f>
        <v>1861928</v>
      </c>
      <c r="D30" s="45">
        <f>+'[1]NI-San'!O901</f>
        <v>2660974</v>
      </c>
      <c r="E30" s="45">
        <f>+'[1]NI-San'!R901</f>
        <v>0</v>
      </c>
      <c r="F30" s="27"/>
      <c r="G30" s="28">
        <v>8.1370388009072148E-3</v>
      </c>
      <c r="H30" s="14">
        <v>1.1169158704093107E-2</v>
      </c>
      <c r="I30" s="14">
        <v>0</v>
      </c>
    </row>
    <row r="31" spans="1:9" ht="27" x14ac:dyDescent="0.3">
      <c r="A31" s="10"/>
      <c r="B31" s="29" t="s">
        <v>3</v>
      </c>
      <c r="C31" s="30">
        <f>+C28</f>
        <v>228821325</v>
      </c>
      <c r="D31" s="30">
        <f>+D28</f>
        <v>238243011</v>
      </c>
      <c r="E31" s="30">
        <f>+E28</f>
        <v>0</v>
      </c>
      <c r="F31" s="31"/>
      <c r="G31" s="32"/>
      <c r="H31" s="32"/>
      <c r="I31" s="33"/>
    </row>
    <row r="32" spans="1:9" ht="13.5" x14ac:dyDescent="0.3">
      <c r="A32" s="6"/>
      <c r="B32" s="20"/>
      <c r="C32" s="21"/>
      <c r="D32" s="21"/>
      <c r="E32" s="21"/>
      <c r="F32" s="5"/>
      <c r="G32" s="24"/>
      <c r="H32" s="24"/>
      <c r="I32" s="24"/>
    </row>
    <row r="33" spans="1:9" ht="27" x14ac:dyDescent="0.3">
      <c r="A33" s="10" t="s">
        <v>20</v>
      </c>
      <c r="B33" s="25" t="s">
        <v>21</v>
      </c>
      <c r="C33" s="45">
        <f>+'[1]NI-San'!N933</f>
        <v>1500842</v>
      </c>
      <c r="D33" s="45">
        <f>+'[1]NI-San'!O933</f>
        <v>1987374</v>
      </c>
      <c r="E33" s="45">
        <f>+'[1]NI-San'!R933</f>
        <v>0</v>
      </c>
      <c r="F33" s="27"/>
      <c r="G33" s="28">
        <v>6.559012801800706E-3</v>
      </c>
      <c r="H33" s="14">
        <v>8.3417934975645522E-3</v>
      </c>
      <c r="I33" s="14">
        <v>0</v>
      </c>
    </row>
    <row r="34" spans="1:9" ht="27" x14ac:dyDescent="0.3">
      <c r="A34" s="10"/>
      <c r="B34" s="29" t="s">
        <v>3</v>
      </c>
      <c r="C34" s="30">
        <f>+C31</f>
        <v>228821325</v>
      </c>
      <c r="D34" s="30">
        <f>+D31</f>
        <v>238243011</v>
      </c>
      <c r="E34" s="30">
        <f>+E31</f>
        <v>0</v>
      </c>
      <c r="F34" s="31"/>
      <c r="G34" s="32"/>
      <c r="H34" s="32"/>
      <c r="I34" s="33"/>
    </row>
    <row r="35" spans="1:9" ht="13.5" x14ac:dyDescent="0.3">
      <c r="A35" s="6"/>
      <c r="B35" s="20"/>
      <c r="C35" s="21"/>
      <c r="D35" s="21"/>
      <c r="E35" s="21"/>
      <c r="F35" s="5"/>
      <c r="G35" s="24"/>
      <c r="H35" s="24"/>
      <c r="I35" s="24"/>
    </row>
    <row r="36" spans="1:9" ht="13.5" x14ac:dyDescent="0.3">
      <c r="A36" s="10" t="s">
        <v>22</v>
      </c>
      <c r="B36" s="25" t="s">
        <v>23</v>
      </c>
      <c r="C36" s="26">
        <f>+'[1]NI-San'!N971</f>
        <v>21525825</v>
      </c>
      <c r="D36" s="26">
        <f>+'[1]NI-San'!O971</f>
        <v>21438796</v>
      </c>
      <c r="E36" s="26">
        <f>+'[1]NI-San'!R971</f>
        <v>0</v>
      </c>
      <c r="F36" s="27"/>
      <c r="G36" s="28">
        <v>9.4072635057069087E-2</v>
      </c>
      <c r="H36" s="14">
        <v>8.9987093052647835E-2</v>
      </c>
      <c r="I36" s="14">
        <v>0</v>
      </c>
    </row>
    <row r="37" spans="1:9" ht="27" x14ac:dyDescent="0.3">
      <c r="A37" s="10"/>
      <c r="B37" s="29" t="s">
        <v>3</v>
      </c>
      <c r="C37" s="30">
        <f>+C34</f>
        <v>228821325</v>
      </c>
      <c r="D37" s="30">
        <f>+D34</f>
        <v>238243011</v>
      </c>
      <c r="E37" s="30">
        <f>+E34</f>
        <v>0</v>
      </c>
      <c r="F37" s="31"/>
      <c r="G37" s="32"/>
      <c r="H37" s="32"/>
      <c r="I37" s="33"/>
    </row>
    <row r="38" spans="1:9" ht="13.5" x14ac:dyDescent="0.3">
      <c r="A38" s="6"/>
      <c r="B38" s="20"/>
      <c r="C38" s="21"/>
      <c r="D38" s="21"/>
      <c r="E38" s="21"/>
      <c r="F38" s="5"/>
      <c r="G38" s="24"/>
      <c r="H38" s="24"/>
      <c r="I38" s="24"/>
    </row>
    <row r="39" spans="1:9" ht="40.5" x14ac:dyDescent="0.3">
      <c r="A39" s="46" t="s">
        <v>24</v>
      </c>
      <c r="B39" s="25" t="s">
        <v>25</v>
      </c>
      <c r="C39" s="45">
        <f>+'[1]NI-San'!N1000</f>
        <v>478682</v>
      </c>
      <c r="D39" s="45">
        <f>+'[1]NI-San'!O1000</f>
        <v>512535</v>
      </c>
      <c r="E39" s="45">
        <f>+'[1]NI-San'!R1000</f>
        <v>0</v>
      </c>
      <c r="F39" s="27"/>
      <c r="G39" s="28">
        <v>2.091946631285349E-3</v>
      </c>
      <c r="H39" s="14">
        <v>2.1513117965084819E-3</v>
      </c>
      <c r="I39" s="14">
        <v>0</v>
      </c>
    </row>
    <row r="40" spans="1:9" ht="27" x14ac:dyDescent="0.3">
      <c r="A40" s="47"/>
      <c r="B40" s="29" t="s">
        <v>3</v>
      </c>
      <c r="C40" s="30">
        <f>+C37</f>
        <v>228821325</v>
      </c>
      <c r="D40" s="30">
        <f>+D37</f>
        <v>238243011</v>
      </c>
      <c r="E40" s="30">
        <f>+E37</f>
        <v>0</v>
      </c>
      <c r="F40" s="31"/>
      <c r="G40" s="32"/>
      <c r="H40" s="32"/>
      <c r="I40" s="33"/>
    </row>
    <row r="41" spans="1:9" ht="13.5" x14ac:dyDescent="0.3">
      <c r="A41" s="6"/>
      <c r="B41" s="20"/>
      <c r="C41" s="21"/>
      <c r="D41" s="21"/>
      <c r="E41" s="21"/>
      <c r="F41" s="5"/>
      <c r="G41" s="24"/>
      <c r="H41" s="24"/>
      <c r="I41" s="24"/>
    </row>
    <row r="42" spans="1:9" ht="27" x14ac:dyDescent="0.3">
      <c r="A42" s="46" t="s">
        <v>26</v>
      </c>
      <c r="B42" s="25" t="s">
        <v>27</v>
      </c>
      <c r="C42" s="45">
        <f>+'[1]NI-San'!N1033</f>
        <v>9879228</v>
      </c>
      <c r="D42" s="45">
        <f>+'[1]NI-San'!O1033</f>
        <v>9967647</v>
      </c>
      <c r="E42" s="45">
        <f>+'[1]NI-San'!R1033</f>
        <v>0</v>
      </c>
      <c r="F42" s="27"/>
      <c r="G42" s="28">
        <v>4.3174420041488706E-2</v>
      </c>
      <c r="H42" s="14">
        <v>4.1838150710746348E-2</v>
      </c>
      <c r="I42" s="14">
        <v>0</v>
      </c>
    </row>
    <row r="43" spans="1:9" ht="27" x14ac:dyDescent="0.3">
      <c r="A43" s="47"/>
      <c r="B43" s="29" t="s">
        <v>3</v>
      </c>
      <c r="C43" s="30">
        <f>+C40</f>
        <v>228821325</v>
      </c>
      <c r="D43" s="30">
        <f>+D40</f>
        <v>238243011</v>
      </c>
      <c r="E43" s="30">
        <f>+E40</f>
        <v>0</v>
      </c>
      <c r="F43" s="31"/>
      <c r="G43" s="32"/>
      <c r="H43" s="32"/>
      <c r="I43" s="33"/>
    </row>
    <row r="44" spans="1:9" ht="13.5" x14ac:dyDescent="0.3">
      <c r="A44" s="6"/>
      <c r="B44" s="20"/>
      <c r="C44" s="21"/>
      <c r="D44" s="21"/>
      <c r="E44" s="21"/>
      <c r="F44" s="5"/>
      <c r="G44" s="24"/>
      <c r="H44" s="24"/>
      <c r="I44" s="24"/>
    </row>
    <row r="45" spans="1:9" ht="13.5" x14ac:dyDescent="0.3">
      <c r="A45" s="46" t="s">
        <v>28</v>
      </c>
      <c r="B45" s="25" t="s">
        <v>29</v>
      </c>
      <c r="C45" s="26">
        <f>+'[1]NI-San'!N1046</f>
        <v>1415780</v>
      </c>
      <c r="D45" s="26">
        <f>+'[1]NI-San'!O1046</f>
        <v>2058354</v>
      </c>
      <c r="E45" s="26">
        <f>+'[1]NI-San'!R1046</f>
        <v>0</v>
      </c>
      <c r="F45" s="27"/>
      <c r="G45" s="28">
        <v>6.18727297379298E-3</v>
      </c>
      <c r="H45" s="14">
        <v>8.6397245877655564E-3</v>
      </c>
      <c r="I45" s="14">
        <v>0</v>
      </c>
    </row>
    <row r="46" spans="1:9" ht="27" x14ac:dyDescent="0.3">
      <c r="A46" s="47"/>
      <c r="B46" s="29" t="s">
        <v>3</v>
      </c>
      <c r="C46" s="30">
        <f>+C43</f>
        <v>228821325</v>
      </c>
      <c r="D46" s="30">
        <f>+D43</f>
        <v>238243011</v>
      </c>
      <c r="E46" s="30">
        <f>+E43</f>
        <v>0</v>
      </c>
      <c r="F46" s="31"/>
      <c r="G46" s="32"/>
      <c r="H46" s="32"/>
      <c r="I46" s="33"/>
    </row>
    <row r="47" spans="1:9" ht="13.5" x14ac:dyDescent="0.3">
      <c r="A47" s="5"/>
      <c r="B47" s="20"/>
      <c r="C47" s="21"/>
      <c r="D47" s="21"/>
      <c r="E47" s="21"/>
      <c r="F47" s="5"/>
      <c r="G47" s="24"/>
      <c r="H47" s="24"/>
      <c r="I47" s="24"/>
    </row>
    <row r="48" spans="1:9" ht="13.5" x14ac:dyDescent="0.3">
      <c r="A48" s="48" t="s">
        <v>30</v>
      </c>
      <c r="B48" s="11" t="s">
        <v>31</v>
      </c>
      <c r="C48" s="12">
        <f>+'[1]NI-San'!N405+'[1]NI-San'!N1620+'[1]NI-San'!N1744</f>
        <v>267468187</v>
      </c>
      <c r="D48" s="12">
        <f>+'[1]NI-San'!O405+'[1]NI-San'!O1620+'[1]NI-San'!O1744</f>
        <v>282110888</v>
      </c>
      <c r="E48" s="12">
        <f>+'[1]NI-San'!R405+'[1]NI-San'!R1620+'[1]NI-San'!R1744</f>
        <v>0</v>
      </c>
      <c r="F48" s="13"/>
      <c r="G48" s="14">
        <v>1.1688953684714483</v>
      </c>
      <c r="H48" s="14">
        <v>1.1841308033166187</v>
      </c>
      <c r="I48" s="14">
        <v>0</v>
      </c>
    </row>
    <row r="49" spans="1:9" ht="27" x14ac:dyDescent="0.3">
      <c r="A49" s="49"/>
      <c r="B49" s="15" t="s">
        <v>3</v>
      </c>
      <c r="C49" s="16">
        <f>+C46</f>
        <v>228821325</v>
      </c>
      <c r="D49" s="16">
        <f>+D46</f>
        <v>238243011</v>
      </c>
      <c r="E49" s="16">
        <f>+E46</f>
        <v>0</v>
      </c>
      <c r="F49" s="17"/>
      <c r="G49" s="18"/>
      <c r="H49" s="18"/>
      <c r="I49" s="19"/>
    </row>
    <row r="50" spans="1:9" ht="13.5" x14ac:dyDescent="0.3">
      <c r="A50" s="5"/>
      <c r="B50" s="20"/>
      <c r="C50" s="21"/>
      <c r="D50" s="21"/>
      <c r="E50" s="21"/>
      <c r="F50" s="5"/>
      <c r="G50" s="24"/>
      <c r="H50" s="24"/>
      <c r="I50" s="24"/>
    </row>
    <row r="51" spans="1:9" ht="13.5" x14ac:dyDescent="0.3">
      <c r="A51" s="48" t="s">
        <v>32</v>
      </c>
      <c r="B51" s="11" t="s">
        <v>31</v>
      </c>
      <c r="C51" s="12">
        <f>+C48</f>
        <v>267468187</v>
      </c>
      <c r="D51" s="12">
        <f>+D48</f>
        <v>282110888</v>
      </c>
      <c r="E51" s="12">
        <f>+E48</f>
        <v>0</v>
      </c>
      <c r="F51" s="13"/>
      <c r="G51" s="14">
        <v>1.0405133850892694</v>
      </c>
      <c r="H51" s="14">
        <v>1.0302121967880888</v>
      </c>
      <c r="I51" s="14">
        <v>0</v>
      </c>
    </row>
    <row r="52" spans="1:9" ht="27" x14ac:dyDescent="0.3">
      <c r="A52" s="49"/>
      <c r="B52" s="15" t="s">
        <v>33</v>
      </c>
      <c r="C52" s="16">
        <f>+'[1]NI-San'!N1761</f>
        <v>257054057</v>
      </c>
      <c r="D52" s="16">
        <f>+'[1]NI-San'!O1761</f>
        <v>273837651</v>
      </c>
      <c r="E52" s="16">
        <f>+'[1]NI-San'!R1761</f>
        <v>0</v>
      </c>
      <c r="F52" s="17"/>
      <c r="G52" s="18"/>
      <c r="H52" s="18"/>
      <c r="I52" s="19"/>
    </row>
    <row r="53" spans="1:9" ht="13.5" x14ac:dyDescent="0.3">
      <c r="A53" s="5"/>
      <c r="B53" s="5"/>
      <c r="C53" s="5"/>
      <c r="D53" s="5"/>
      <c r="E53" s="5"/>
      <c r="F53" s="5"/>
      <c r="G53" s="24"/>
      <c r="H53" s="24"/>
      <c r="I53" s="24"/>
    </row>
    <row r="54" spans="1:9" ht="13.5" x14ac:dyDescent="0.3">
      <c r="A54" s="5"/>
      <c r="B54" s="5"/>
      <c r="C54" s="5"/>
      <c r="D54" s="5"/>
      <c r="E54" s="5"/>
      <c r="F54" s="5"/>
      <c r="G54" s="5"/>
      <c r="H54" s="5"/>
      <c r="I54" s="5"/>
    </row>
    <row r="55" spans="1:9" ht="13.5" x14ac:dyDescent="0.3">
      <c r="A55" s="5"/>
      <c r="B55" s="5"/>
      <c r="C55" s="5"/>
      <c r="D55" s="5"/>
      <c r="E55" s="5"/>
      <c r="F55" s="5"/>
      <c r="G55" s="5"/>
      <c r="H55" s="5"/>
      <c r="I55" s="5"/>
    </row>
    <row r="56" spans="1:9" ht="13.5" x14ac:dyDescent="0.3">
      <c r="A56" s="5" t="s">
        <v>34</v>
      </c>
      <c r="B56" s="5"/>
      <c r="C56" s="5"/>
      <c r="D56" s="5"/>
      <c r="E56" s="5"/>
      <c r="F56" s="5"/>
      <c r="G56" s="5"/>
      <c r="H56" s="5"/>
      <c r="I56" s="5"/>
    </row>
    <row r="57" spans="1:9" x14ac:dyDescent="0.2">
      <c r="A57" s="10" t="s">
        <v>35</v>
      </c>
      <c r="B57" s="10"/>
      <c r="C57" s="10"/>
      <c r="D57" s="10"/>
      <c r="E57" s="10"/>
      <c r="F57" s="10"/>
      <c r="G57" s="10"/>
      <c r="H57" s="10"/>
      <c r="I57" s="10"/>
    </row>
    <row r="58" spans="1:9" x14ac:dyDescent="0.2">
      <c r="A58" s="10" t="s">
        <v>36</v>
      </c>
      <c r="B58" s="10"/>
      <c r="C58" s="10"/>
      <c r="D58" s="10"/>
      <c r="E58" s="10"/>
      <c r="F58" s="10"/>
      <c r="G58" s="10"/>
      <c r="H58" s="10"/>
      <c r="I58" s="10"/>
    </row>
    <row r="59" spans="1:9" x14ac:dyDescent="0.2">
      <c r="A59" s="10" t="s">
        <v>37</v>
      </c>
      <c r="B59" s="10"/>
      <c r="C59" s="10"/>
      <c r="D59" s="10"/>
      <c r="E59" s="10"/>
      <c r="F59" s="10"/>
      <c r="G59" s="10"/>
      <c r="H59" s="10"/>
      <c r="I59" s="10"/>
    </row>
    <row r="60" spans="1:9" x14ac:dyDescent="0.2">
      <c r="A60" s="10" t="s">
        <v>38</v>
      </c>
      <c r="B60" s="10"/>
      <c r="C60" s="10"/>
      <c r="D60" s="10"/>
      <c r="E60" s="10"/>
      <c r="F60" s="10"/>
      <c r="G60" s="10"/>
      <c r="H60" s="10"/>
      <c r="I60" s="10"/>
    </row>
    <row r="61" spans="1:9" x14ac:dyDescent="0.2">
      <c r="A61" s="10" t="s">
        <v>39</v>
      </c>
      <c r="B61" s="10"/>
      <c r="C61" s="10"/>
      <c r="D61" s="10"/>
      <c r="E61" s="10"/>
      <c r="F61" s="10"/>
      <c r="G61" s="10"/>
      <c r="H61" s="10"/>
      <c r="I61" s="10"/>
    </row>
  </sheetData>
  <mergeCells count="17">
    <mergeCell ref="A57:I57"/>
    <mergeCell ref="A58:I58"/>
    <mergeCell ref="A59:I59"/>
    <mergeCell ref="A60:I60"/>
    <mergeCell ref="A61:I61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ageMargins left="0.11811023622047245" right="0.11811023622047245" top="0.15748031496062992" bottom="0.15748031496062992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cp:lastPrinted>2025-05-30T15:40:14Z</cp:lastPrinted>
  <dcterms:created xsi:type="dcterms:W3CDTF">2025-05-30T15:35:13Z</dcterms:created>
  <dcterms:modified xsi:type="dcterms:W3CDTF">2025-05-30T15:41:34Z</dcterms:modified>
</cp:coreProperties>
</file>