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0185" yWindow="4125" windowWidth="10320" windowHeight="4155" tabRatio="649" activeTab="6"/>
  </bookViews>
  <sheets>
    <sheet name="Info" sheetId="1" r:id="rId1"/>
    <sheet name="FRONTESPIZIO" sheetId="2" state="veryHidden" r:id="rId2"/>
    <sheet name="MODELLO LA" sheetId="3" r:id="rId3"/>
    <sheet name="ALLEGATI" sheetId="4" r:id="rId4"/>
    <sheet name="LA-San-118" sheetId="5" r:id="rId5"/>
    <sheet name="LA-Ric" sheetId="6" r:id="rId6"/>
    <sheet name="LA-Cons" sheetId="7" r:id="rId7"/>
    <sheet name="SINTESI LEA" sheetId="8" r:id="rId8"/>
    <sheet name="TXT" sheetId="9" state="veryHidden" r:id="rId9"/>
    <sheet name="INFO_OUT" sheetId="10" state="veryHidden" r:id="rId10"/>
    <sheet name="VERSIONI" sheetId="11" state="veryHidden" r:id="rId11"/>
    <sheet name="ANAGR" sheetId="12" state="veryHidden" r:id="rId12"/>
  </sheets>
  <definedNames>
    <definedName name="_GoBack" localSheetId="1">'FRONTESPIZIO'!$A$1</definedName>
    <definedName name="ANAGR">'ANAGR'!$A$1:$G$2</definedName>
    <definedName name="_xlnm.Print_Area" localSheetId="3">'ALLEGATI'!$A$3:$O$103</definedName>
    <definedName name="_xlnm.Print_Area" localSheetId="1">'FRONTESPIZIO'!$A$1:$M$38</definedName>
    <definedName name="_xlnm.Print_Area" localSheetId="4">'LA-San-118'!$C$1:$Q$102</definedName>
    <definedName name="_xlnm.Print_Area" localSheetId="2">'MODELLO LA'!$D$3:$R$78</definedName>
    <definedName name="_xlnm.Print_Area" localSheetId="7">'SINTESI LEA'!$A$1:$M$29</definedName>
    <definedName name="INFO_OUT">'INFO_OUT'!$A$1:$A$2</definedName>
    <definedName name="_xlnm.Print_Titles" localSheetId="6">'LA-Cons'!$1:$10</definedName>
    <definedName name="_xlnm.Print_Titles" localSheetId="4">'LA-San-118'!$1:$10</definedName>
    <definedName name="_xlnm.Print_Titles" localSheetId="2">'MODELLO LA'!$3:$12</definedName>
    <definedName name="_xlnm.Print_Titles" localSheetId="7">'SINTESI LEA'!$1:$7</definedName>
    <definedName name="VERSIONI">'VERSIONI'!$A$2:$A$10</definedName>
    <definedName name="Z_B99F11EE_27F8_4B9F_91EE_89B41EF86889_.wvu.Cols" localSheetId="0" hidden="1">'Info'!$I:$IV</definedName>
    <definedName name="Z_B99F11EE_27F8_4B9F_91EE_89B41EF86889_.wvu.Rows" localSheetId="0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<sst xmlns="http://schemas.openxmlformats.org/spreadsheetml/2006/main" count="1699" uniqueCount="462">
  <si>
    <t>Azienda</t>
  </si>
  <si>
    <t>Anno</t>
  </si>
  <si>
    <t>Modulo</t>
  </si>
  <si>
    <t>Versione</t>
  </si>
  <si>
    <t xml:space="preserve">Data </t>
  </si>
  <si>
    <t>vers. 1.0 - Marzo 2017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</si>
  <si>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</si>
  <si>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</si>
  <si>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</si>
  <si>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</si>
  <si>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</si>
  <si>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</si>
  <si>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</si>
  <si>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</si>
  <si>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</si>
  <si>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</si>
  <si>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</si>
  <si>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</si>
  <si>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</si>
  <si>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</si>
  <si>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</si>
  <si>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</si>
  <si>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</si>
  <si>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</si>
  <si>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</si>
  <si>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</si>
  <si>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</si>
  <si>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</si>
  <si>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</si>
  <si>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</si>
  <si>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</si>
  <si>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</si>
  <si>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</si>
  <si>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</si>
  <si>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</si>
  <si>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</si>
  <si>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</si>
  <si>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</si>
  <si>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</si>
  <si>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</si>
  <si>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</si>
  <si>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</si>
  <si>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</si>
  <si>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</si>
  <si>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</si>
  <si>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</si>
  <si>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</si>
  <si>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</si>
  <si>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( modello da redigersi su carta intestata aziendale)</t>
  </si>
  <si>
    <t>REGIONE LOMBARDIA</t>
  </si>
  <si>
    <t>DIREZIONE GENERALE SANITA’</t>
  </si>
  <si>
    <t>U.O ECONOMICO FINANZIARIA</t>
  </si>
  <si>
    <t>STRUTTURA BILANCI,COSTI E</t>
  </si>
  <si>
    <t>EQUILIBRIO ECONOMICO FINANZIARIO</t>
  </si>
  <si>
    <t>DI SISTEMA</t>
  </si>
  <si>
    <t>Piazza Città di Lombardia, 1</t>
  </si>
  <si>
    <t>20124 Milano</t>
  </si>
  <si>
    <t xml:space="preserve">Prot.              del </t>
  </si>
  <si>
    <t xml:space="preserve">OGGETTO: NOTA TRASMISSIONE MODELLO LA DEL  _____       </t>
  </si>
  <si>
    <t xml:space="preserve">  </t>
  </si>
  <si>
    <t>Con la presente si trasmette il modello LA  del _____   relativo al Bilancio del _____</t>
  </si>
  <si>
    <t>Il sottoscritto ……….. dott. ……..che invia la presente nota di trasmissione per il deposito del bilancio aziendale, ai fini del controllo della Giunta Regionale di cui all’art.18, comma 6, L.R. 33/2009, dichiara ai sensi degli artt. 38, comma 3 bis e 47 del DPR 445/2000 e art. 22 comma 3 D.Lgs n° 82/2005, che gli atti e i documenti sopra elencati inclusi nel documento elettronico in formato PDF, composto da n°  pagine numerate da           , inviato in via informatica attraverso la Piattaforma BILANCI WEB-SCRIBA, sono conformi ai corrispondenti documenti originali e autografati in originale depositati presso la sede legale dell’Azienda .</t>
  </si>
  <si>
    <t>Firmato digitalmente ex art. 24 D.Lgs 82/2005</t>
  </si>
  <si>
    <t>Il Dirigente U.O. Economico Finanziaria</t>
  </si>
  <si>
    <t>Dott. …………….</t>
  </si>
  <si>
    <t>cod_asl</t>
  </si>
  <si>
    <t>tipo</t>
  </si>
  <si>
    <t>la</t>
  </si>
  <si>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</si>
  <si>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</si>
  <si>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</si>
  <si>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</si>
  <si>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</si>
  <si>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</si>
  <si>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</si>
  <si>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</si>
  <si>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</si>
  <si>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</si>
  <si>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</si>
  <si>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</si>
  <si>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</si>
  <si>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</si>
  <si>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</si>
  <si>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</si>
  <si>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</si>
  <si>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</si>
  <si>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</si>
  <si>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</si>
  <si>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030</t>
  </si>
  <si>
    <t>ATS/ASST/IRCCS</t>
  </si>
  <si>
    <t>CONSUNTIVO ANNO</t>
  </si>
  <si>
    <t>VALORI IN MIGLIAIA DI EURO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</si>
  <si>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</si>
  <si>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</si>
  <si>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</si>
  <si>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</si>
  <si>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</si>
  <si>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</si>
  <si>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</si>
  <si>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irccs</t>
  </si>
  <si>
    <t>LA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</si>
  <si>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</si>
  <si>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</si>
  <si>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</si>
  <si>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</si>
  <si>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</si>
  <si>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</si>
  <si>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</si>
  <si>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</si>
  <si>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</si>
  <si>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</si>
  <si>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</si>
  <si>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</si>
  <si>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</si>
  <si>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</si>
  <si>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</si>
  <si>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</si>
  <si>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</si>
  <si>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</si>
  <si>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</si>
  <si>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</si>
  <si>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</si>
  <si>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</si>
  <si>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</si>
  <si>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</si>
  <si>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</si>
  <si>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</si>
  <si>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</si>
  <si>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</si>
  <si>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</si>
  <si>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</si>
  <si>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</si>
  <si>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</si>
  <si>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</si>
  <si>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</si>
  <si>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</si>
  <si>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</si>
  <si>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</si>
  <si>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</si>
  <si>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</si>
  <si>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</si>
  <si>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</si>
  <si>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</si>
  <si>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</si>
  <si>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</si>
  <si>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</si>
  <si>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</si>
  <si>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F.to Il Responsabile del Controllo di Gestione ai sensi D.Lgs. 39/93 </t>
  </si>
  <si>
    <t>F.to Il Direttore Generale ai sensi D. Lgs. 39/93</t>
  </si>
  <si>
    <t>ALLEGATO_ID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</si>
  <si>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</si>
  <si>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</si>
  <si>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</si>
  <si>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</si>
  <si>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</si>
  <si>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</si>
  <si>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</si>
  <si>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</si>
  <si>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</si>
  <si>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</si>
  <si>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</si>
  <si>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</si>
  <si>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xxxxxxxx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</si>
  <si>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</si>
  <si>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</si>
  <si>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</si>
  <si>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</si>
  <si>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</si>
  <si>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</si>
  <si>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</si>
  <si>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</si>
  <si>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</si>
  <si>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Allegato 3 – Mobilità interregionale</t>
  </si>
  <si>
    <t>IMPORTO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</si>
  <si>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</si>
  <si>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</si>
  <si>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</si>
  <si>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</si>
  <si>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</si>
  <si>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</si>
  <si>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</si>
  <si>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</si>
  <si>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</si>
  <si>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</si>
  <si>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</si>
  <si>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</si>
  <si>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</si>
  <si>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</si>
  <si>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</si>
  <si>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</si>
  <si>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</si>
  <si>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</si>
  <si>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</si>
  <si>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</si>
  <si>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</si>
  <si>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</si>
  <si>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</si>
  <si>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</si>
  <si>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</si>
  <si>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</si>
  <si>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</si>
  <si>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</si>
  <si>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</si>
  <si>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</si>
  <si>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</si>
  <si>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</si>
  <si>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</si>
  <si>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</si>
  <si>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</si>
  <si>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</si>
  <si>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</si>
  <si>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</si>
  <si>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</si>
  <si>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</si>
  <si>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</si>
  <si>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</si>
  <si>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</si>
  <si>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</si>
  <si>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</si>
  <si>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</si>
  <si>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</si>
  <si>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</si>
  <si>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</si>
  <si>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</si>
  <si>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</si>
  <si>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</si>
  <si>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</si>
  <si>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</si>
  <si>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</si>
  <si>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</si>
  <si>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</si>
  <si>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</si>
  <si>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</si>
  <si>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</si>
  <si>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</si>
  <si>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</si>
  <si>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</si>
  <si>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</si>
  <si>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</si>
  <si>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</si>
  <si>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</si>
  <si>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</si>
  <si>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</si>
  <si>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</si>
  <si>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</si>
  <si>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</si>
  <si>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</si>
  <si>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</si>
  <si>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</si>
  <si>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</si>
  <si>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</si>
  <si>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</si>
  <si>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</si>
  <si>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Allegato 6 - stranieri irregolari</t>
  </si>
  <si>
    <t>A5007</t>
  </si>
  <si>
    <t>prestazioni di laserterapia antalgica, elettroterapia antalgica, ultrasuonoterapia, mesoterapia (qualora non incluse nell'allegato 2B su disposizione regionale)</t>
  </si>
  <si>
    <t>A6001</t>
  </si>
  <si>
    <t>Attività di prevenzione nei confronti di stranieri irregolari</t>
  </si>
  <si>
    <t xml:space="preserve">Altre prestazioni escluse dai LEA </t>
  </si>
  <si>
    <t>A6002</t>
  </si>
  <si>
    <t>Assistenza distrettuale nei confronti di stranieri irregolari</t>
  </si>
  <si>
    <t>A5108</t>
  </si>
  <si>
    <t>assegno di cura</t>
  </si>
  <si>
    <t>A6003</t>
  </si>
  <si>
    <t>Assistenza ospedaliera nei confronti di stranieri irregolari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</si>
  <si>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</si>
  <si>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</si>
  <si>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</si>
  <si>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</si>
  <si>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</si>
  <si>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</si>
  <si>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</si>
  <si>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</si>
  <si>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</si>
  <si>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</si>
  <si>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</si>
  <si>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</si>
  <si>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</si>
  <si>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</si>
  <si>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</si>
  <si>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</si>
  <si>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</si>
  <si>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DI RILEVAZIONE DEI COSTI DEI LIVELLI DI ASSISTENZA - ATTIVITA' SANITARIA (IRCCS)</t>
  </si>
  <si>
    <t>CODENTE</t>
  </si>
  <si>
    <t>TIPO</t>
  </si>
  <si>
    <t>ASSISTENZA_ID</t>
  </si>
  <si>
    <t>la_san</t>
  </si>
  <si>
    <t>10100</t>
  </si>
  <si>
    <t>10200</t>
  </si>
  <si>
    <t>10300</t>
  </si>
  <si>
    <t>10400</t>
  </si>
  <si>
    <t>10500</t>
  </si>
  <si>
    <t>10500a</t>
  </si>
  <si>
    <t xml:space="preserve">   a) Vaccinazioni</t>
  </si>
  <si>
    <t>10500b</t>
  </si>
  <si>
    <t xml:space="preserve">   b) Attività di "Screening"</t>
  </si>
  <si>
    <t>10500c</t>
  </si>
  <si>
    <t xml:space="preserve">   c) Altre attività di prevenzione rivolte alla persona</t>
  </si>
  <si>
    <t>10600</t>
  </si>
  <si>
    <t>10600a</t>
  </si>
  <si>
    <t xml:space="preserve">   a)Attività del Servizio medico-legale</t>
  </si>
  <si>
    <t>10600b</t>
  </si>
  <si>
    <t xml:space="preserve">   b) Visite Fiscali</t>
  </si>
  <si>
    <t>10600c</t>
  </si>
  <si>
    <t xml:space="preserve">   c) Attivtà di Medicina sportiva</t>
  </si>
  <si>
    <t>19999</t>
  </si>
  <si>
    <t>20100</t>
  </si>
  <si>
    <t>20200</t>
  </si>
  <si>
    <t>20201</t>
  </si>
  <si>
    <t xml:space="preserve">  -- Medicina generica</t>
  </si>
  <si>
    <t>20201a</t>
  </si>
  <si>
    <t xml:space="preserve">        a) Attività in convenzione </t>
  </si>
  <si>
    <t>20201b</t>
  </si>
  <si>
    <t xml:space="preserve">        b) Prestazioni erogate in ADI/ADP</t>
  </si>
  <si>
    <t>20201c</t>
  </si>
  <si>
    <t xml:space="preserve">        c) Prestazioni erogate in RSA/Case protette e assistenza semiresidenziale</t>
  </si>
  <si>
    <t>20201d</t>
  </si>
  <si>
    <t xml:space="preserve">        d) Campagne vaccinali </t>
  </si>
  <si>
    <t>20202</t>
  </si>
  <si>
    <t xml:space="preserve">  -- Pediatria di libera scelta</t>
  </si>
  <si>
    <t>20202a</t>
  </si>
  <si>
    <t>20202b</t>
  </si>
  <si>
    <t>20202c</t>
  </si>
  <si>
    <t>20300</t>
  </si>
  <si>
    <t>20400</t>
  </si>
  <si>
    <t>20401</t>
  </si>
  <si>
    <t xml:space="preserve">  -- Ass. farmaceutica erogata tramite le farmacie convenzionate</t>
  </si>
  <si>
    <t>20402</t>
  </si>
  <si>
    <t xml:space="preserve">  -- Altre forme di erogazione dell’assistenza farmaceutica ( "Doppio canale" e "Primo ciclo terapeutico")</t>
  </si>
  <si>
    <t>20402a</t>
  </si>
  <si>
    <t xml:space="preserve">  -- Farmaci del File F (ad esclusione "Doppio canale", "Primo ciclo terapeutico" e incluso Farmaci Fascia H)</t>
  </si>
  <si>
    <t>20600</t>
  </si>
  <si>
    <t>20601</t>
  </si>
  <si>
    <t xml:space="preserve">  -- Attività clinica</t>
  </si>
  <si>
    <t>20602</t>
  </si>
  <si>
    <t xml:space="preserve">  -- Attività di laboratorio</t>
  </si>
  <si>
    <t>20603</t>
  </si>
  <si>
    <t xml:space="preserve">  -- Attività di diagnostica strumentale e per immagini</t>
  </si>
  <si>
    <t>20700</t>
  </si>
  <si>
    <t>20800</t>
  </si>
  <si>
    <t>20801</t>
  </si>
  <si>
    <t xml:space="preserve">  -- Assistenza programmata a domicilio (ADI)</t>
  </si>
  <si>
    <t>20802</t>
  </si>
  <si>
    <t xml:space="preserve">  -- Assistenza alle donne, famiglia, coppie (consultori)</t>
  </si>
  <si>
    <t>20803</t>
  </si>
  <si>
    <t xml:space="preserve">  -- Assistenza psichiatrica </t>
  </si>
  <si>
    <t>20803a</t>
  </si>
  <si>
    <t xml:space="preserve">         a) A favore di persone con problemi psichiatrici;</t>
  </si>
  <si>
    <t>20803b</t>
  </si>
  <si>
    <t xml:space="preserve">         b) A favore di minori con problemi neuropsichiatrici</t>
  </si>
  <si>
    <t>20804</t>
  </si>
  <si>
    <t xml:space="preserve">  -- Assistenza riabilitativa ai disabili</t>
  </si>
  <si>
    <t>20805</t>
  </si>
  <si>
    <t xml:space="preserve">  -- Assistenza ai tossicodipendenti</t>
  </si>
  <si>
    <t>20806</t>
  </si>
  <si>
    <t xml:space="preserve">  -- Assistenza agli anziani</t>
  </si>
  <si>
    <t>20807</t>
  </si>
  <si>
    <t xml:space="preserve">  -- Assistenza ai malati terminali</t>
  </si>
  <si>
    <t>20808</t>
  </si>
  <si>
    <t xml:space="preserve">  -- Assistenza a persone affette da HIV</t>
  </si>
  <si>
    <t>20900</t>
  </si>
  <si>
    <t>20901</t>
  </si>
  <si>
    <t>20901a</t>
  </si>
  <si>
    <t xml:space="preserve">         a) a favore di persone con problemi psichiatrici;</t>
  </si>
  <si>
    <t>20901b</t>
  </si>
  <si>
    <t xml:space="preserve">         b) a favore di minori con problemi neuropsichiatrici</t>
  </si>
  <si>
    <t>20902</t>
  </si>
  <si>
    <t>20903</t>
  </si>
  <si>
    <t>20904</t>
  </si>
  <si>
    <t>20905</t>
  </si>
  <si>
    <t>20906</t>
  </si>
  <si>
    <t>21000</t>
  </si>
  <si>
    <t>21001</t>
  </si>
  <si>
    <t xml:space="preserve">  -- Assistenza psichiatrica</t>
  </si>
  <si>
    <t>21002</t>
  </si>
  <si>
    <t xml:space="preserve">  -- Assistenza riabilitativa ai disabili </t>
  </si>
  <si>
    <t>21003</t>
  </si>
  <si>
    <t>21004</t>
  </si>
  <si>
    <t>21005</t>
  </si>
  <si>
    <t>21006</t>
  </si>
  <si>
    <t>21100</t>
  </si>
  <si>
    <t>29999</t>
  </si>
  <si>
    <t>30100</t>
  </si>
  <si>
    <t>20601a</t>
  </si>
  <si>
    <t xml:space="preserve">    a)  Attività di Pronto Soccorso non seguita da ricovero</t>
  </si>
  <si>
    <t>30100b</t>
  </si>
  <si>
    <t xml:space="preserve">    b) Attività di Pronto Soccorso seguita da ricovero</t>
  </si>
  <si>
    <t>30200</t>
  </si>
  <si>
    <t>30201</t>
  </si>
  <si>
    <t xml:space="preserve">  -- In Day Hospital e Day Surgery</t>
  </si>
  <si>
    <t>30202</t>
  </si>
  <si>
    <t xml:space="preserve">  -- In degenza ordinaria</t>
  </si>
  <si>
    <t>30300</t>
  </si>
  <si>
    <t>30400</t>
  </si>
  <si>
    <t>30500</t>
  </si>
  <si>
    <t>30600</t>
  </si>
  <si>
    <t>30700</t>
  </si>
  <si>
    <t>39999</t>
  </si>
  <si>
    <t>49999</t>
  </si>
  <si>
    <t>TOTALE (SANITARIO)</t>
  </si>
  <si>
    <t>MODELLO DI RILEVAZIONE DEI COSTI DEI LIVELLI DI ASSISTENZA - ATTIVITA' DI RICERCA</t>
  </si>
  <si>
    <t>IRCCS</t>
  </si>
  <si>
    <t>XXXXXXXX</t>
  </si>
  <si>
    <t>la_ric</t>
  </si>
  <si>
    <t xml:space="preserve">Attività di ricerca </t>
  </si>
  <si>
    <t>TOTALE (RICERCA)</t>
  </si>
  <si>
    <t>MODELLO DI RILEVAZIONE DEI COSTI DEI LIVELLI DI ASSISTENZA - ATTIVITA' SANITARIA CONSOLIDATO (IRCCS)</t>
  </si>
  <si>
    <t>la_cons</t>
  </si>
  <si>
    <t>MODELLO DI RILEVAZIONE LIVELLI DI ASSISTENZA - SINTESI</t>
  </si>
  <si>
    <t>%</t>
  </si>
  <si>
    <t>1 - Assistenza sanitaria collettiva in ambiente di vita e di lavoro</t>
  </si>
  <si>
    <t>2 - Assistenza distrettuale</t>
  </si>
  <si>
    <t>3 - Assistenza ospedaliera</t>
  </si>
  <si>
    <t>Assistenza ospedaliera per acuti</t>
  </si>
  <si>
    <t>Assistenza ospedaliera per lungodegenti</t>
  </si>
  <si>
    <t>Assistenza ospedaliera per riabilitazione</t>
  </si>
  <si>
    <t>REG</t>
  </si>
  <si>
    <t>ASL</t>
  </si>
  <si>
    <t>ANNO</t>
  </si>
  <si>
    <t>Cons</t>
  </si>
  <si>
    <t>LIVELLO</t>
  </si>
  <si>
    <t>Importo_1</t>
  </si>
  <si>
    <t>Importo_2</t>
  </si>
  <si>
    <t>Importo_3</t>
  </si>
  <si>
    <t>Importo_4</t>
  </si>
  <si>
    <t>Importo_5</t>
  </si>
  <si>
    <t>Importo_6</t>
  </si>
  <si>
    <t>Importo_7</t>
  </si>
  <si>
    <t>Importo_8</t>
  </si>
  <si>
    <t>Importo_9</t>
  </si>
  <si>
    <t>Importo_10</t>
  </si>
  <si>
    <t>Importo_11</t>
  </si>
  <si>
    <t>Importo_12</t>
  </si>
  <si>
    <t>Importo_13</t>
  </si>
  <si>
    <t>TIPO-OPER</t>
  </si>
  <si>
    <t>OK</t>
  </si>
  <si>
    <t>Tracciato record MINISTERIALE</t>
  </si>
  <si>
    <t>C</t>
  </si>
  <si>
    <t>VERSIONE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</si>
  <si>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</si>
  <si>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</si>
  <si>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</si>
  <si>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</si>
  <si>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</si>
  <si>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</si>
  <si>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</si>
  <si>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</si>
  <si>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</si>
  <si>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</si>
  <si>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</si>
  <si>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</si>
  <si>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</si>
  <si>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</si>
  <si>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</si>
  <si>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</si>
  <si>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</si>
  <si>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</si>
  <si>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2017</t>
  </si>
  <si>
    <t>Consuntivo</t>
  </si>
  <si>
    <t>CONS.V1</t>
  </si>
  <si>
    <t>26/03/2018 15:45:16</t>
  </si>
  <si>
    <t>V17.01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</si>
</sst>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_ ;\-#,##0\ "/>
    <numFmt numFmtId="191" formatCode="0.000%"/>
    <numFmt numFmtId="192" formatCode="_-* #,##0.0_-;\-* #,##0.0_-;_-* &quot;-&quot;?_-;_-@_-"/>
    <numFmt numFmtId="193" formatCode="0.00000000"/>
    <numFmt numFmtId="194" formatCode="0.0000000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###"/>
    <numFmt numFmtId="200" formatCode="_-[$€]\ * #,##0.00_-;\-[$€]\ * #,##0.00_-;_-[$€]\ * &quot;-&quot;??_-;_-@_-"/>
    <numFmt numFmtId="201" formatCode="_ * #,##0_ ;_ * \-#,##0_ ;_ * &quot;-&quot;_ ;_ @_ "/>
    <numFmt numFmtId="202" formatCode="_ * #,##0.00_ ;_ * \-#,##0.00_ ;_ * &quot;-&quot;??_ ;_ @_ "/>
    <numFmt numFmtId="203" formatCode="#,##0;\(#,##0\)"/>
    <numFmt numFmtId="204" formatCode="dd/mm/yy"/>
    <numFmt numFmtId="205" formatCode="#,##0;[Red]\(#,##0\)"/>
    <numFmt numFmtId="206" formatCode="[$-410]dddd\ d\ mmmm\ yyyy"/>
    <numFmt numFmtId="207" formatCode="[$€-2]\ #.##000_);[Red]\([$€-2]\ #.##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8"/>
      <name val="Arial"/>
      <family val="2"/>
    </font>
    <font>
      <b/>
      <sz val="10"/>
      <color indexed="1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8"/>
      <color indexed="6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Narrow,Bold"/>
      <family val="0"/>
    </font>
    <font>
      <sz val="12"/>
      <name val="ArialNarrow"/>
      <family val="0"/>
    </font>
    <font>
      <sz val="10"/>
      <name val="ArialNarrow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1" fillId="31" borderId="6">
      <alignment vertical="center"/>
      <protection/>
    </xf>
    <xf numFmtId="49" fontId="0" fillId="32" borderId="6">
      <alignment vertical="center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3" borderId="0" applyNumberFormat="0" applyBorder="0" applyAlignment="0" applyProtection="0"/>
    <xf numFmtId="0" fontId="71" fillId="34" borderId="0" applyNumberFormat="0" applyBorder="0" applyAlignment="0" applyProtection="0"/>
    <xf numFmtId="177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1" fontId="17" fillId="0" borderId="20" xfId="49" applyFont="1" applyBorder="1" applyAlignment="1">
      <alignment vertical="center" wrapText="1"/>
    </xf>
    <xf numFmtId="41" fontId="17" fillId="0" borderId="21" xfId="49" applyFont="1" applyBorder="1" applyAlignment="1">
      <alignment vertical="center" wrapText="1"/>
    </xf>
    <xf numFmtId="41" fontId="17" fillId="0" borderId="22" xfId="49" applyFont="1" applyBorder="1" applyAlignment="1">
      <alignment vertical="center" wrapText="1"/>
    </xf>
    <xf numFmtId="41" fontId="17" fillId="0" borderId="23" xfId="49" applyFont="1" applyBorder="1" applyAlignment="1">
      <alignment vertical="center" wrapText="1"/>
    </xf>
    <xf numFmtId="41" fontId="17" fillId="0" borderId="24" xfId="49" applyFont="1" applyBorder="1" applyAlignment="1">
      <alignment vertical="center" wrapText="1"/>
    </xf>
    <xf numFmtId="41" fontId="17" fillId="0" borderId="25" xfId="49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1" fontId="17" fillId="0" borderId="27" xfId="49" applyFont="1" applyBorder="1" applyAlignment="1">
      <alignment vertical="center" wrapText="1"/>
    </xf>
    <xf numFmtId="41" fontId="2" fillId="0" borderId="28" xfId="49" applyFont="1" applyBorder="1" applyAlignment="1">
      <alignment vertical="center" wrapText="1"/>
    </xf>
    <xf numFmtId="41" fontId="2" fillId="0" borderId="29" xfId="49" applyFont="1" applyBorder="1" applyAlignment="1">
      <alignment vertical="center" wrapText="1"/>
    </xf>
    <xf numFmtId="41" fontId="2" fillId="0" borderId="30" xfId="49" applyFont="1" applyBorder="1" applyAlignment="1">
      <alignment vertic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49" applyFont="1" applyAlignment="1">
      <alignment/>
    </xf>
    <xf numFmtId="41" fontId="0" fillId="0" borderId="0" xfId="49" applyFont="1" applyFill="1" applyAlignment="1">
      <alignment/>
    </xf>
    <xf numFmtId="41" fontId="12" fillId="0" borderId="0" xfId="49" applyFont="1" applyAlignment="1">
      <alignment/>
    </xf>
    <xf numFmtId="0" fontId="12" fillId="35" borderId="0" xfId="0" applyFont="1" applyFill="1" applyAlignment="1">
      <alignment/>
    </xf>
    <xf numFmtId="199" fontId="0" fillId="0" borderId="0" xfId="0" applyNumberFormat="1" applyAlignment="1" quotePrefix="1">
      <alignment/>
    </xf>
    <xf numFmtId="0" fontId="12" fillId="36" borderId="0" xfId="0" applyFont="1" applyFill="1" applyAlignment="1">
      <alignment/>
    </xf>
    <xf numFmtId="41" fontId="17" fillId="0" borderId="31" xfId="49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41" fontId="2" fillId="0" borderId="32" xfId="49" applyFont="1" applyBorder="1" applyAlignment="1">
      <alignment vertical="center" wrapText="1"/>
    </xf>
    <xf numFmtId="0" fontId="0" fillId="0" borderId="33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7" borderId="36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2" fillId="37" borderId="37" xfId="0" applyFont="1" applyFill="1" applyBorder="1" applyAlignment="1" quotePrefix="1">
      <alignment horizontal="center" vertical="top" wrapText="1"/>
    </xf>
    <xf numFmtId="0" fontId="12" fillId="37" borderId="3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37" borderId="34" xfId="0" applyFont="1" applyFill="1" applyBorder="1" applyAlignment="1">
      <alignment horizontal="justify" vertical="top" wrapText="1"/>
    </xf>
    <xf numFmtId="41" fontId="16" fillId="37" borderId="34" xfId="49" applyFont="1" applyFill="1" applyBorder="1" applyAlignment="1">
      <alignment vertical="center" wrapText="1"/>
    </xf>
    <xf numFmtId="0" fontId="0" fillId="37" borderId="0" xfId="0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center" wrapText="1"/>
    </xf>
    <xf numFmtId="41" fontId="16" fillId="36" borderId="11" xfId="49" applyFont="1" applyFill="1" applyBorder="1" applyAlignment="1" applyProtection="1">
      <alignment vertical="center" wrapText="1"/>
      <protection locked="0"/>
    </xf>
    <xf numFmtId="41" fontId="16" fillId="36" borderId="42" xfId="49" applyFont="1" applyFill="1" applyBorder="1" applyAlignment="1" applyProtection="1">
      <alignment vertical="center" wrapText="1"/>
      <protection locked="0"/>
    </xf>
    <xf numFmtId="41" fontId="16" fillId="36" borderId="43" xfId="49" applyFont="1" applyFill="1" applyBorder="1" applyAlignment="1" applyProtection="1">
      <alignment vertical="center" wrapText="1"/>
      <protection locked="0"/>
    </xf>
    <xf numFmtId="41" fontId="16" fillId="36" borderId="44" xfId="49" applyFont="1" applyFill="1" applyBorder="1" applyAlignment="1" applyProtection="1">
      <alignment vertical="center" wrapText="1"/>
      <protection locked="0"/>
    </xf>
    <xf numFmtId="41" fontId="16" fillId="36" borderId="45" xfId="49" applyFont="1" applyFill="1" applyBorder="1" applyAlignment="1" applyProtection="1">
      <alignment vertical="center" wrapText="1"/>
      <protection locked="0"/>
    </xf>
    <xf numFmtId="41" fontId="16" fillId="36" borderId="46" xfId="49" applyFont="1" applyFill="1" applyBorder="1" applyAlignment="1" applyProtection="1">
      <alignment vertical="center" wrapText="1"/>
      <protection locked="0"/>
    </xf>
    <xf numFmtId="41" fontId="16" fillId="36" borderId="47" xfId="49" applyFont="1" applyFill="1" applyBorder="1" applyAlignment="1" applyProtection="1">
      <alignment vertical="center" wrapText="1"/>
      <protection locked="0"/>
    </xf>
    <xf numFmtId="41" fontId="16" fillId="36" borderId="26" xfId="49" applyFont="1" applyFill="1" applyBorder="1" applyAlignment="1" applyProtection="1">
      <alignment vertical="center" wrapText="1"/>
      <protection locked="0"/>
    </xf>
    <xf numFmtId="41" fontId="16" fillId="36" borderId="48" xfId="49" applyFont="1" applyFill="1" applyBorder="1" applyAlignment="1" applyProtection="1">
      <alignment vertical="center" wrapText="1"/>
      <protection locked="0"/>
    </xf>
    <xf numFmtId="41" fontId="16" fillId="36" borderId="31" xfId="49" applyFont="1" applyFill="1" applyBorder="1" applyAlignment="1" applyProtection="1">
      <alignment vertical="center" wrapText="1"/>
      <protection locked="0"/>
    </xf>
    <xf numFmtId="41" fontId="16" fillId="36" borderId="49" xfId="49" applyFont="1" applyFill="1" applyBorder="1" applyAlignment="1" applyProtection="1">
      <alignment vertical="center" wrapText="1"/>
      <protection locked="0"/>
    </xf>
    <xf numFmtId="41" fontId="16" fillId="36" borderId="14" xfId="49" applyFont="1" applyFill="1" applyBorder="1" applyAlignment="1" applyProtection="1">
      <alignment horizontal="justify" vertical="center" wrapText="1"/>
      <protection locked="0"/>
    </xf>
    <xf numFmtId="41" fontId="16" fillId="36" borderId="18" xfId="49" applyFont="1" applyFill="1" applyBorder="1" applyAlignment="1" applyProtection="1">
      <alignment horizontal="justify" vertical="center" wrapText="1"/>
      <protection locked="0"/>
    </xf>
    <xf numFmtId="41" fontId="16" fillId="36" borderId="50" xfId="49" applyFont="1" applyFill="1" applyBorder="1" applyAlignment="1" applyProtection="1">
      <alignment vertical="center" wrapText="1"/>
      <protection locked="0"/>
    </xf>
    <xf numFmtId="41" fontId="16" fillId="36" borderId="21" xfId="49" applyFont="1" applyFill="1" applyBorder="1" applyAlignment="1" applyProtection="1">
      <alignment vertical="center" wrapText="1"/>
      <protection locked="0"/>
    </xf>
    <xf numFmtId="41" fontId="16" fillId="36" borderId="51" xfId="49" applyFont="1" applyFill="1" applyBorder="1" applyAlignment="1" applyProtection="1">
      <alignment vertical="center" wrapText="1"/>
      <protection locked="0"/>
    </xf>
    <xf numFmtId="41" fontId="16" fillId="36" borderId="19" xfId="49" applyFont="1" applyFill="1" applyBorder="1" applyAlignment="1" applyProtection="1">
      <alignment horizontal="justify" vertical="center" wrapText="1"/>
      <protection locked="0"/>
    </xf>
    <xf numFmtId="41" fontId="16" fillId="36" borderId="20" xfId="49" applyFont="1" applyFill="1" applyBorder="1" applyAlignment="1" applyProtection="1">
      <alignment horizontal="center" vertical="center" wrapText="1"/>
      <protection locked="0"/>
    </xf>
    <xf numFmtId="41" fontId="16" fillId="36" borderId="21" xfId="49" applyFont="1" applyFill="1" applyBorder="1" applyAlignment="1" applyProtection="1">
      <alignment horizontal="center" vertical="center" wrapText="1"/>
      <protection locked="0"/>
    </xf>
    <xf numFmtId="41" fontId="16" fillId="36" borderId="51" xfId="49" applyFont="1" applyFill="1" applyBorder="1" applyAlignment="1" applyProtection="1">
      <alignment horizontal="center" vertical="center" wrapText="1"/>
      <protection locked="0"/>
    </xf>
    <xf numFmtId="41" fontId="17" fillId="0" borderId="15" xfId="49" applyFont="1" applyBorder="1" applyAlignment="1">
      <alignment horizontal="justify" vertical="top" wrapText="1"/>
    </xf>
    <xf numFmtId="41" fontId="17" fillId="0" borderId="12" xfId="49" applyFont="1" applyBorder="1" applyAlignment="1">
      <alignment vertical="center" wrapText="1"/>
    </xf>
    <xf numFmtId="41" fontId="17" fillId="0" borderId="52" xfId="49" applyFont="1" applyBorder="1" applyAlignment="1">
      <alignment vertical="center" wrapText="1"/>
    </xf>
    <xf numFmtId="41" fontId="17" fillId="0" borderId="50" xfId="49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horizontal="justify" vertical="top" wrapText="1"/>
      <protection/>
    </xf>
    <xf numFmtId="0" fontId="0" fillId="37" borderId="53" xfId="0" applyFill="1" applyBorder="1" applyAlignment="1">
      <alignment horizontal="justify" vertical="top" wrapText="1"/>
    </xf>
    <xf numFmtId="0" fontId="2" fillId="37" borderId="0" xfId="0" applyFont="1" applyFill="1" applyBorder="1" applyAlignment="1">
      <alignment horizontal="justify" vertical="top" wrapText="1"/>
    </xf>
    <xf numFmtId="41" fontId="16" fillId="37" borderId="11" xfId="49" applyFont="1" applyFill="1" applyBorder="1" applyAlignment="1" applyProtection="1">
      <alignment vertical="center" wrapText="1"/>
      <protection/>
    </xf>
    <xf numFmtId="41" fontId="16" fillId="37" borderId="42" xfId="49" applyFont="1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horizontal="center"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 horizontal="center"/>
      <protection/>
    </xf>
    <xf numFmtId="0" fontId="20" fillId="37" borderId="34" xfId="0" applyFont="1" applyFill="1" applyBorder="1" applyAlignment="1" applyProtection="1">
      <alignment horizontal="center"/>
      <protection/>
    </xf>
    <xf numFmtId="0" fontId="20" fillId="37" borderId="35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 quotePrefix="1">
      <alignment horizontal="center"/>
      <protection/>
    </xf>
    <xf numFmtId="0" fontId="21" fillId="37" borderId="36" xfId="0" applyFont="1" applyFill="1" applyBorder="1" applyAlignment="1" applyProtection="1">
      <alignment horizontal="center" vertical="center"/>
      <protection/>
    </xf>
    <xf numFmtId="0" fontId="20" fillId="37" borderId="41" xfId="0" applyFont="1" applyFill="1" applyBorder="1" applyAlignment="1" applyProtection="1">
      <alignment/>
      <protection/>
    </xf>
    <xf numFmtId="0" fontId="20" fillId="37" borderId="41" xfId="0" applyFont="1" applyFill="1" applyBorder="1" applyAlignment="1" applyProtection="1">
      <alignment/>
      <protection/>
    </xf>
    <xf numFmtId="0" fontId="22" fillId="37" borderId="38" xfId="0" applyFont="1" applyFill="1" applyBorder="1" applyAlignment="1" applyProtection="1">
      <alignment horizontal="center"/>
      <protection/>
    </xf>
    <xf numFmtId="0" fontId="22" fillId="37" borderId="39" xfId="0" applyFont="1" applyFill="1" applyBorder="1" applyAlignment="1" applyProtection="1">
      <alignment horizontal="center"/>
      <protection/>
    </xf>
    <xf numFmtId="0" fontId="22" fillId="37" borderId="40" xfId="0" applyFont="1" applyFill="1" applyBorder="1" applyAlignment="1" applyProtection="1">
      <alignment horizontal="center"/>
      <protection/>
    </xf>
    <xf numFmtId="0" fontId="23" fillId="37" borderId="54" xfId="0" applyFont="1" applyFill="1" applyBorder="1" applyAlignment="1" applyProtection="1">
      <alignment horizontal="center" vertical="center" wrapText="1"/>
      <protection/>
    </xf>
    <xf numFmtId="0" fontId="23" fillId="37" borderId="24" xfId="0" applyFont="1" applyFill="1" applyBorder="1" applyAlignment="1" applyProtection="1">
      <alignment horizontal="center" vertical="center" wrapText="1"/>
      <protection/>
    </xf>
    <xf numFmtId="0" fontId="23" fillId="37" borderId="52" xfId="0" applyFont="1" applyFill="1" applyBorder="1" applyAlignment="1" applyProtection="1">
      <alignment horizontal="center" vertical="center" wrapText="1"/>
      <protection/>
    </xf>
    <xf numFmtId="0" fontId="23" fillId="37" borderId="15" xfId="0" applyFont="1" applyFill="1" applyBorder="1" applyAlignment="1" applyProtection="1">
      <alignment horizontal="center" vertical="center" wrapText="1"/>
      <protection/>
    </xf>
    <xf numFmtId="0" fontId="23" fillId="37" borderId="55" xfId="0" applyFont="1" applyFill="1" applyBorder="1" applyAlignment="1" applyProtection="1">
      <alignment horizontal="center" vertical="center" wrapText="1"/>
      <protection/>
    </xf>
    <xf numFmtId="41" fontId="25" fillId="38" borderId="54" xfId="0" applyNumberFormat="1" applyFont="1" applyFill="1" applyBorder="1" applyAlignment="1" applyProtection="1">
      <alignment horizontal="justify" vertical="center" wrapText="1"/>
      <protection/>
    </xf>
    <xf numFmtId="41" fontId="25" fillId="38" borderId="15" xfId="0" applyNumberFormat="1" applyFont="1" applyFill="1" applyBorder="1" applyAlignment="1" applyProtection="1">
      <alignment horizontal="justify" vertical="center" wrapText="1"/>
      <protection/>
    </xf>
    <xf numFmtId="183" fontId="25" fillId="36" borderId="55" xfId="75" applyNumberFormat="1" applyFont="1" applyFill="1" applyBorder="1" applyAlignment="1" applyProtection="1">
      <alignment horizontal="center" vertical="center"/>
      <protection/>
    </xf>
    <xf numFmtId="41" fontId="20" fillId="37" borderId="56" xfId="49" applyFont="1" applyFill="1" applyBorder="1" applyAlignment="1" applyProtection="1">
      <alignment vertical="center" wrapText="1"/>
      <protection/>
    </xf>
    <xf numFmtId="41" fontId="20" fillId="37" borderId="13" xfId="0" applyNumberFormat="1" applyFont="1" applyFill="1" applyBorder="1" applyAlignment="1" applyProtection="1">
      <alignment horizontal="justify" vertical="center" wrapText="1"/>
      <protection/>
    </xf>
    <xf numFmtId="41" fontId="20" fillId="37" borderId="57" xfId="49" applyFont="1" applyFill="1" applyBorder="1" applyAlignment="1" applyProtection="1">
      <alignment vertical="center" wrapText="1"/>
      <protection/>
    </xf>
    <xf numFmtId="41" fontId="20" fillId="37" borderId="17" xfId="0" applyNumberFormat="1" applyFont="1" applyFill="1" applyBorder="1" applyAlignment="1" applyProtection="1">
      <alignment horizontal="justify" vertical="center" wrapText="1"/>
      <protection/>
    </xf>
    <xf numFmtId="41" fontId="20" fillId="37" borderId="58" xfId="49" applyFont="1" applyFill="1" applyBorder="1" applyAlignment="1" applyProtection="1">
      <alignment vertical="center" wrapText="1"/>
      <protection/>
    </xf>
    <xf numFmtId="41" fontId="20" fillId="37" borderId="37" xfId="0" applyNumberFormat="1" applyFont="1" applyFill="1" applyBorder="1" applyAlignment="1" applyProtection="1">
      <alignment horizontal="justify" vertical="center" wrapText="1"/>
      <protection/>
    </xf>
    <xf numFmtId="41" fontId="25" fillId="36" borderId="54" xfId="49" applyFont="1" applyFill="1" applyBorder="1" applyAlignment="1" applyProtection="1">
      <alignment vertical="center" wrapText="1"/>
      <protection/>
    </xf>
    <xf numFmtId="41" fontId="25" fillId="36" borderId="15" xfId="49" applyFont="1" applyFill="1" applyBorder="1" applyAlignment="1" applyProtection="1">
      <alignment vertical="center" wrapText="1"/>
      <protection/>
    </xf>
    <xf numFmtId="183" fontId="25" fillId="38" borderId="55" xfId="75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 horizontal="center" vertical="center" wrapText="1"/>
    </xf>
    <xf numFmtId="41" fontId="17" fillId="0" borderId="59" xfId="49" applyFont="1" applyBorder="1" applyAlignment="1">
      <alignment vertical="center" wrapText="1"/>
    </xf>
    <xf numFmtId="41" fontId="16" fillId="39" borderId="11" xfId="49" applyFont="1" applyFill="1" applyBorder="1" applyAlignment="1">
      <alignment vertical="center" wrapText="1"/>
    </xf>
    <xf numFmtId="41" fontId="16" fillId="39" borderId="42" xfId="49" applyFont="1" applyFill="1" applyBorder="1" applyAlignment="1">
      <alignment vertical="center" wrapText="1"/>
    </xf>
    <xf numFmtId="41" fontId="16" fillId="39" borderId="43" xfId="49" applyFont="1" applyFill="1" applyBorder="1" applyAlignment="1">
      <alignment vertical="center" wrapText="1"/>
    </xf>
    <xf numFmtId="41" fontId="17" fillId="39" borderId="21" xfId="49" applyFont="1" applyFill="1" applyBorder="1" applyAlignment="1">
      <alignment vertical="center" wrapText="1"/>
    </xf>
    <xf numFmtId="41" fontId="16" fillId="37" borderId="43" xfId="49" applyFont="1" applyFill="1" applyBorder="1" applyAlignment="1" applyProtection="1">
      <alignment vertical="center" wrapText="1"/>
      <protection/>
    </xf>
    <xf numFmtId="41" fontId="16" fillId="37" borderId="30" xfId="49" applyFont="1" applyFill="1" applyBorder="1" applyAlignment="1" applyProtection="1">
      <alignment vertical="center" wrapText="1"/>
      <protection/>
    </xf>
    <xf numFmtId="41" fontId="16" fillId="37" borderId="28" xfId="49" applyFont="1" applyFill="1" applyBorder="1" applyAlignment="1" applyProtection="1">
      <alignment vertical="center" wrapText="1"/>
      <protection/>
    </xf>
    <xf numFmtId="41" fontId="16" fillId="37" borderId="32" xfId="49" applyFont="1" applyFill="1" applyBorder="1" applyAlignment="1" applyProtection="1">
      <alignment vertical="center" wrapText="1"/>
      <protection/>
    </xf>
    <xf numFmtId="41" fontId="17" fillId="0" borderId="20" xfId="49" applyFont="1" applyBorder="1" applyAlignment="1" applyProtection="1">
      <alignment vertical="center" wrapText="1"/>
      <protection/>
    </xf>
    <xf numFmtId="41" fontId="17" fillId="0" borderId="21" xfId="49" applyFont="1" applyBorder="1" applyAlignment="1" applyProtection="1">
      <alignment vertical="center" wrapText="1"/>
      <protection/>
    </xf>
    <xf numFmtId="41" fontId="17" fillId="0" borderId="60" xfId="49" applyFont="1" applyBorder="1" applyAlignment="1" applyProtection="1">
      <alignment vertical="center" wrapText="1"/>
      <protection/>
    </xf>
    <xf numFmtId="41" fontId="17" fillId="0" borderId="61" xfId="49" applyFont="1" applyBorder="1" applyAlignment="1" applyProtection="1">
      <alignment vertical="center" wrapText="1"/>
      <protection/>
    </xf>
    <xf numFmtId="41" fontId="17" fillId="0" borderId="31" xfId="49" applyFont="1" applyBorder="1" applyAlignment="1" applyProtection="1">
      <alignment vertical="center" wrapText="1"/>
      <protection/>
    </xf>
    <xf numFmtId="41" fontId="17" fillId="0" borderId="62" xfId="49" applyFont="1" applyBorder="1" applyAlignment="1" applyProtection="1">
      <alignment vertical="center" wrapText="1"/>
      <protection/>
    </xf>
    <xf numFmtId="41" fontId="17" fillId="0" borderId="22" xfId="49" applyFont="1" applyBorder="1" applyAlignment="1" applyProtection="1">
      <alignment vertical="center" wrapText="1"/>
      <protection/>
    </xf>
    <xf numFmtId="41" fontId="16" fillId="35" borderId="11" xfId="49" applyFont="1" applyFill="1" applyBorder="1" applyAlignment="1" applyProtection="1">
      <alignment vertical="center" wrapText="1"/>
      <protection/>
    </xf>
    <xf numFmtId="41" fontId="16" fillId="35" borderId="42" xfId="49" applyFont="1" applyFill="1" applyBorder="1" applyAlignment="1" applyProtection="1">
      <alignment vertical="center" wrapText="1"/>
      <protection/>
    </xf>
    <xf numFmtId="41" fontId="16" fillId="35" borderId="43" xfId="49" applyFont="1" applyFill="1" applyBorder="1" applyAlignment="1" applyProtection="1">
      <alignment vertical="center" wrapText="1"/>
      <protection/>
    </xf>
    <xf numFmtId="41" fontId="17" fillId="35" borderId="21" xfId="49" applyFont="1" applyFill="1" applyBorder="1" applyAlignment="1" applyProtection="1">
      <alignment vertical="center" wrapText="1"/>
      <protection/>
    </xf>
    <xf numFmtId="41" fontId="17" fillId="0" borderId="26" xfId="49" applyFont="1" applyBorder="1" applyAlignment="1" applyProtection="1">
      <alignment vertical="center" wrapText="1"/>
      <protection/>
    </xf>
    <xf numFmtId="41" fontId="17" fillId="0" borderId="48" xfId="49" applyFont="1" applyBorder="1" applyAlignment="1" applyProtection="1">
      <alignment vertical="center" wrapText="1"/>
      <protection/>
    </xf>
    <xf numFmtId="41" fontId="17" fillId="0" borderId="63" xfId="49" applyFont="1" applyBorder="1" applyAlignment="1" applyProtection="1">
      <alignment vertical="center" wrapText="1"/>
      <protection/>
    </xf>
    <xf numFmtId="41" fontId="17" fillId="0" borderId="64" xfId="49" applyFont="1" applyBorder="1" applyAlignment="1" applyProtection="1">
      <alignment vertical="center" wrapText="1"/>
      <protection/>
    </xf>
    <xf numFmtId="41" fontId="17" fillId="0" borderId="27" xfId="49" applyFont="1" applyBorder="1" applyAlignment="1" applyProtection="1">
      <alignment vertical="center" wrapText="1"/>
      <protection/>
    </xf>
    <xf numFmtId="41" fontId="17" fillId="0" borderId="24" xfId="49" applyFont="1" applyBorder="1" applyAlignment="1" applyProtection="1">
      <alignment vertical="center" wrapText="1"/>
      <protection/>
    </xf>
    <xf numFmtId="41" fontId="17" fillId="0" borderId="25" xfId="49" applyFont="1" applyBorder="1" applyAlignment="1" applyProtection="1">
      <alignment vertical="center" wrapText="1"/>
      <protection/>
    </xf>
    <xf numFmtId="41" fontId="0" fillId="0" borderId="0" xfId="0" applyNumberFormat="1" applyAlignment="1" quotePrefix="1">
      <alignment/>
    </xf>
    <xf numFmtId="41" fontId="12" fillId="0" borderId="0" xfId="0" applyNumberFormat="1" applyFont="1" applyAlignment="1" quotePrefix="1">
      <alignment/>
    </xf>
    <xf numFmtId="41" fontId="0" fillId="0" borderId="0" xfId="49" applyFont="1" applyAlignment="1" quotePrefix="1">
      <alignment/>
    </xf>
    <xf numFmtId="41" fontId="0" fillId="0" borderId="0" xfId="49" applyFont="1" applyFill="1" applyAlignment="1" quotePrefix="1">
      <alignment/>
    </xf>
    <xf numFmtId="41" fontId="12" fillId="0" borderId="0" xfId="49" applyFont="1" applyAlignment="1" quotePrefix="1">
      <alignment/>
    </xf>
    <xf numFmtId="41" fontId="12" fillId="35" borderId="0" xfId="49" applyFont="1" applyFill="1" applyAlignment="1">
      <alignment/>
    </xf>
    <xf numFmtId="41" fontId="16" fillId="37" borderId="26" xfId="49" applyFont="1" applyFill="1" applyBorder="1" applyAlignment="1" applyProtection="1">
      <alignment vertical="center" wrapText="1"/>
      <protection/>
    </xf>
    <xf numFmtId="41" fontId="16" fillId="37" borderId="48" xfId="49" applyFont="1" applyFill="1" applyBorder="1" applyAlignment="1" applyProtection="1">
      <alignment vertical="center" wrapText="1"/>
      <protection/>
    </xf>
    <xf numFmtId="41" fontId="16" fillId="39" borderId="26" xfId="49" applyFont="1" applyFill="1" applyBorder="1" applyAlignment="1">
      <alignment vertical="center" wrapText="1"/>
    </xf>
    <xf numFmtId="41" fontId="16" fillId="39" borderId="48" xfId="49" applyFont="1" applyFill="1" applyBorder="1" applyAlignment="1">
      <alignment vertical="center" wrapText="1"/>
    </xf>
    <xf numFmtId="41" fontId="16" fillId="39" borderId="63" xfId="49" applyFont="1" applyFill="1" applyBorder="1" applyAlignment="1">
      <alignment vertical="center" wrapText="1"/>
    </xf>
    <xf numFmtId="41" fontId="17" fillId="39" borderId="64" xfId="49" applyFont="1" applyFill="1" applyBorder="1" applyAlignment="1">
      <alignment vertical="center" wrapText="1"/>
    </xf>
    <xf numFmtId="41" fontId="16" fillId="37" borderId="65" xfId="49" applyFont="1" applyFill="1" applyBorder="1" applyAlignment="1" applyProtection="1">
      <alignment vertical="center" wrapText="1"/>
      <protection/>
    </xf>
    <xf numFmtId="41" fontId="16" fillId="40" borderId="65" xfId="49" applyFont="1" applyFill="1" applyBorder="1" applyAlignment="1" applyProtection="1">
      <alignment vertical="center" wrapText="1"/>
      <protection/>
    </xf>
    <xf numFmtId="41" fontId="16" fillId="40" borderId="43" xfId="49" applyFont="1" applyFill="1" applyBorder="1" applyAlignment="1" applyProtection="1">
      <alignment vertical="center" wrapText="1"/>
      <protection/>
    </xf>
    <xf numFmtId="41" fontId="16" fillId="37" borderId="47" xfId="49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41" fontId="16" fillId="37" borderId="67" xfId="49" applyFont="1" applyFill="1" applyBorder="1" applyAlignment="1" applyProtection="1">
      <alignment vertical="center" wrapText="1"/>
      <protection/>
    </xf>
    <xf numFmtId="41" fontId="17" fillId="0" borderId="64" xfId="49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41" fontId="17" fillId="0" borderId="0" xfId="49" applyFont="1" applyBorder="1" applyAlignment="1">
      <alignment vertical="center" wrapText="1"/>
    </xf>
    <xf numFmtId="0" fontId="29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2" fillId="0" borderId="6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6" fillId="37" borderId="0" xfId="0" applyFont="1" applyFill="1" applyAlignment="1">
      <alignment/>
    </xf>
    <xf numFmtId="0" fontId="12" fillId="37" borderId="36" xfId="0" applyFont="1" applyFill="1" applyBorder="1" applyAlignment="1">
      <alignment vertical="center"/>
    </xf>
    <xf numFmtId="41" fontId="6" fillId="0" borderId="11" xfId="49" applyFont="1" applyBorder="1" applyAlignment="1">
      <alignment vertical="top" wrapText="1"/>
    </xf>
    <xf numFmtId="41" fontId="3" fillId="40" borderId="11" xfId="49" applyFont="1" applyFill="1" applyBorder="1" applyAlignment="1">
      <alignment vertical="top" wrapText="1"/>
    </xf>
    <xf numFmtId="41" fontId="3" fillId="0" borderId="11" xfId="49" applyFont="1" applyBorder="1" applyAlignment="1">
      <alignment vertical="top" wrapText="1"/>
    </xf>
    <xf numFmtId="41" fontId="7" fillId="0" borderId="36" xfId="49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 wrapText="1"/>
    </xf>
    <xf numFmtId="0" fontId="16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7" borderId="36" xfId="0" applyFont="1" applyFill="1" applyBorder="1" applyAlignment="1" applyProtection="1">
      <alignment horizontal="center" vertical="center"/>
      <protection/>
    </xf>
    <xf numFmtId="0" fontId="16" fillId="37" borderId="4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1" fontId="3" fillId="0" borderId="11" xfId="49" applyFont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1" fontId="2" fillId="0" borderId="26" xfId="49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59" xfId="0" applyFont="1" applyBorder="1" applyAlignment="1" applyProtection="1">
      <alignment horizontal="justify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53" xfId="0" applyFont="1" applyFill="1" applyBorder="1" applyAlignment="1" applyProtection="1">
      <alignment/>
      <protection/>
    </xf>
    <xf numFmtId="41" fontId="16" fillId="36" borderId="30" xfId="49" applyFont="1" applyFill="1" applyBorder="1" applyAlignment="1" applyProtection="1">
      <alignment vertical="center" wrapText="1"/>
      <protection locked="0"/>
    </xf>
    <xf numFmtId="41" fontId="16" fillId="36" borderId="28" xfId="49" applyFont="1" applyFill="1" applyBorder="1" applyAlignment="1" applyProtection="1">
      <alignment vertical="center" wrapText="1"/>
      <protection locked="0"/>
    </xf>
    <xf numFmtId="41" fontId="16" fillId="36" borderId="32" xfId="49" applyFont="1" applyFill="1" applyBorder="1" applyAlignment="1" applyProtection="1">
      <alignment vertical="center" wrapText="1"/>
      <protection locked="0"/>
    </xf>
    <xf numFmtId="41" fontId="17" fillId="0" borderId="26" xfId="49" applyFont="1" applyBorder="1" applyAlignment="1">
      <alignment vertical="center" wrapText="1"/>
    </xf>
    <xf numFmtId="0" fontId="8" fillId="37" borderId="0" xfId="0" applyFont="1" applyFill="1" applyAlignment="1">
      <alignment/>
    </xf>
    <xf numFmtId="41" fontId="6" fillId="0" borderId="11" xfId="49" applyFont="1" applyBorder="1" applyAlignment="1">
      <alignment horizontal="justify" vertical="top" wrapText="1"/>
    </xf>
    <xf numFmtId="41" fontId="7" fillId="0" borderId="36" xfId="49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59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1" fontId="16" fillId="41" borderId="67" xfId="49" applyFont="1" applyFill="1" applyBorder="1" applyAlignment="1" applyProtection="1">
      <alignment vertical="center" wrapText="1"/>
      <protection locked="0"/>
    </xf>
    <xf numFmtId="41" fontId="16" fillId="41" borderId="32" xfId="49" applyFont="1" applyFill="1" applyBorder="1" applyAlignment="1" applyProtection="1">
      <alignment vertical="center" wrapText="1"/>
      <protection locked="0"/>
    </xf>
    <xf numFmtId="41" fontId="16" fillId="41" borderId="65" xfId="49" applyFont="1" applyFill="1" applyBorder="1" applyAlignment="1" applyProtection="1">
      <alignment vertical="center" wrapText="1"/>
      <protection locked="0"/>
    </xf>
    <xf numFmtId="41" fontId="16" fillId="41" borderId="43" xfId="49" applyFont="1" applyFill="1" applyBorder="1" applyAlignment="1" applyProtection="1">
      <alignment vertical="center" wrapText="1"/>
      <protection locked="0"/>
    </xf>
    <xf numFmtId="41" fontId="16" fillId="37" borderId="63" xfId="49" applyFont="1" applyFill="1" applyBorder="1" applyAlignment="1" applyProtection="1">
      <alignment vertical="center" wrapText="1"/>
      <protection/>
    </xf>
    <xf numFmtId="41" fontId="16" fillId="39" borderId="65" xfId="49" applyFont="1" applyFill="1" applyBorder="1" applyAlignment="1">
      <alignment vertical="center" wrapText="1"/>
    </xf>
    <xf numFmtId="41" fontId="16" fillId="36" borderId="65" xfId="49" applyFont="1" applyFill="1" applyBorder="1" applyAlignment="1" applyProtection="1">
      <alignment vertical="center" wrapText="1"/>
      <protection locked="0"/>
    </xf>
    <xf numFmtId="41" fontId="17" fillId="0" borderId="69" xfId="49" applyFont="1" applyBorder="1" applyAlignment="1">
      <alignment vertical="center" wrapText="1"/>
    </xf>
    <xf numFmtId="41" fontId="17" fillId="0" borderId="49" xfId="49" applyFont="1" applyBorder="1" applyAlignment="1">
      <alignment vertical="center" wrapText="1"/>
    </xf>
    <xf numFmtId="41" fontId="17" fillId="0" borderId="61" xfId="49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41" fontId="16" fillId="0" borderId="28" xfId="49" applyFont="1" applyBorder="1" applyAlignment="1">
      <alignment vertical="center" wrapText="1"/>
    </xf>
    <xf numFmtId="41" fontId="16" fillId="0" borderId="20" xfId="49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37" borderId="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0" fillId="0" borderId="0" xfId="64">
      <alignment/>
      <protection/>
    </xf>
    <xf numFmtId="0" fontId="0" fillId="0" borderId="0" xfId="64" applyNumberFormat="1" quotePrefix="1">
      <alignment/>
      <protection/>
    </xf>
    <xf numFmtId="0" fontId="55" fillId="0" borderId="0" xfId="65">
      <alignment/>
      <protection/>
    </xf>
    <xf numFmtId="0" fontId="55" fillId="0" borderId="0" xfId="65" applyNumberFormat="1" quotePrefix="1">
      <alignment/>
      <protection/>
    </xf>
    <xf numFmtId="0" fontId="55" fillId="0" borderId="0" xfId="65" applyNumberFormat="1">
      <alignment/>
      <protection/>
    </xf>
    <xf numFmtId="0" fontId="0" fillId="37" borderId="0" xfId="64" applyFill="1" applyProtection="1">
      <alignment/>
      <protection/>
    </xf>
    <xf numFmtId="0" fontId="0" fillId="37" borderId="0" xfId="64" applyNumberFormat="1" applyFill="1" applyAlignment="1" applyProtection="1">
      <alignment horizontal="left"/>
      <protection/>
    </xf>
    <xf numFmtId="0" fontId="0" fillId="38" borderId="0" xfId="64" applyFill="1" applyProtection="1">
      <alignment/>
      <protection/>
    </xf>
    <xf numFmtId="0" fontId="0" fillId="37" borderId="0" xfId="64" applyNumberFormat="1" applyFill="1" applyAlignment="1" applyProtection="1" quotePrefix="1">
      <alignment horizontal="left"/>
      <protection/>
    </xf>
    <xf numFmtId="0" fontId="0" fillId="37" borderId="0" xfId="64" applyFill="1" applyProtection="1" quotePrefix="1">
      <alignment/>
      <protection/>
    </xf>
    <xf numFmtId="0" fontId="32" fillId="38" borderId="40" xfId="64" applyFont="1" applyFill="1" applyBorder="1" applyAlignment="1" applyProtection="1">
      <alignment horizontal="right"/>
      <protection/>
    </xf>
    <xf numFmtId="0" fontId="0" fillId="38" borderId="39" xfId="64" applyFill="1" applyBorder="1" applyProtection="1">
      <alignment/>
      <protection/>
    </xf>
    <xf numFmtId="0" fontId="0" fillId="38" borderId="38" xfId="64" applyFill="1" applyBorder="1" applyProtection="1">
      <alignment/>
      <protection/>
    </xf>
    <xf numFmtId="0" fontId="0" fillId="38" borderId="41" xfId="64" applyFill="1" applyBorder="1" applyProtection="1">
      <alignment/>
      <protection hidden="1"/>
    </xf>
    <xf numFmtId="0" fontId="0" fillId="38" borderId="0" xfId="64" applyFill="1" applyBorder="1" applyProtection="1">
      <alignment/>
      <protection hidden="1"/>
    </xf>
    <xf numFmtId="0" fontId="0" fillId="38" borderId="36" xfId="64" applyFill="1" applyBorder="1" applyProtection="1">
      <alignment/>
      <protection hidden="1"/>
    </xf>
    <xf numFmtId="0" fontId="12" fillId="38" borderId="0" xfId="64" applyFont="1" applyFill="1" applyBorder="1" applyProtection="1">
      <alignment/>
      <protection hidden="1"/>
    </xf>
    <xf numFmtId="204" fontId="12" fillId="39" borderId="43" xfId="64" applyNumberFormat="1" applyFont="1" applyFill="1" applyBorder="1" applyAlignment="1" applyProtection="1">
      <alignment horizontal="left"/>
      <protection locked="0"/>
    </xf>
    <xf numFmtId="0" fontId="0" fillId="38" borderId="0" xfId="64" applyFill="1" applyBorder="1" applyProtection="1" quotePrefix="1">
      <alignment/>
      <protection hidden="1"/>
    </xf>
    <xf numFmtId="0" fontId="12" fillId="42" borderId="43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right"/>
      <protection hidden="1"/>
    </xf>
    <xf numFmtId="0" fontId="0" fillId="43" borderId="0" xfId="64" applyFill="1" applyProtection="1">
      <alignment/>
      <protection/>
    </xf>
    <xf numFmtId="0" fontId="0" fillId="43" borderId="0" xfId="64" applyNumberFormat="1" applyFill="1" applyAlignment="1" applyProtection="1">
      <alignment horizontal="left"/>
      <protection/>
    </xf>
    <xf numFmtId="0" fontId="0" fillId="43" borderId="0" xfId="64" applyFill="1" applyProtection="1" quotePrefix="1">
      <alignment/>
      <protection/>
    </xf>
    <xf numFmtId="0" fontId="0" fillId="42" borderId="47" xfId="64" applyFill="1" applyBorder="1" applyProtection="1">
      <alignment/>
      <protection hidden="1"/>
    </xf>
    <xf numFmtId="0" fontId="0" fillId="42" borderId="70" xfId="64" applyFill="1" applyBorder="1" applyProtection="1">
      <alignment/>
      <protection hidden="1"/>
    </xf>
    <xf numFmtId="0" fontId="12" fillId="42" borderId="42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left"/>
      <protection hidden="1"/>
    </xf>
    <xf numFmtId="0" fontId="0" fillId="38" borderId="35" xfId="64" applyFill="1" applyBorder="1" applyProtection="1">
      <alignment/>
      <protection hidden="1"/>
    </xf>
    <xf numFmtId="0" fontId="0" fillId="38" borderId="34" xfId="64" applyFill="1" applyBorder="1" applyProtection="1">
      <alignment/>
      <protection hidden="1"/>
    </xf>
    <xf numFmtId="0" fontId="0" fillId="38" borderId="16" xfId="64" applyFill="1" applyBorder="1" applyProtection="1">
      <alignment/>
      <protection hidden="1"/>
    </xf>
    <xf numFmtId="205" fontId="16" fillId="37" borderId="0" xfId="70" applyNumberFormat="1" applyFont="1" applyFill="1" applyAlignment="1" applyProtection="1">
      <alignment horizontal="center"/>
      <protection/>
    </xf>
    <xf numFmtId="0" fontId="16" fillId="37" borderId="0" xfId="70" applyNumberFormat="1" applyFont="1" applyFill="1" applyAlignment="1" applyProtection="1">
      <alignment horizontal="center"/>
      <protection/>
    </xf>
    <xf numFmtId="0" fontId="8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6" fillId="37" borderId="37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left" vertical="top" wrapText="1"/>
    </xf>
    <xf numFmtId="0" fontId="8" fillId="37" borderId="0" xfId="0" applyFont="1" applyFill="1" applyAlignment="1" quotePrefix="1">
      <alignment/>
    </xf>
    <xf numFmtId="0" fontId="4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59" xfId="0" applyFont="1" applyFill="1" applyBorder="1" applyAlignment="1" quotePrefix="1">
      <alignment horizontal="center" vertical="top" wrapText="1"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 vertical="top" wrapText="1"/>
    </xf>
    <xf numFmtId="41" fontId="16" fillId="36" borderId="14" xfId="49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16" fillId="36" borderId="18" xfId="49" applyFont="1" applyFill="1" applyBorder="1" applyAlignment="1" applyProtection="1">
      <alignment vertical="center" wrapText="1"/>
      <protection locked="0"/>
    </xf>
    <xf numFmtId="0" fontId="29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 indent="15"/>
    </xf>
    <xf numFmtId="0" fontId="34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left" indent="15"/>
    </xf>
    <xf numFmtId="0" fontId="36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8" fillId="40" borderId="11" xfId="0" applyFont="1" applyFill="1" applyBorder="1" applyAlignment="1" quotePrefix="1">
      <alignment horizontal="center" vertical="top" wrapText="1"/>
    </xf>
    <xf numFmtId="0" fontId="4" fillId="40" borderId="11" xfId="0" applyFont="1" applyFill="1" applyBorder="1" applyAlignment="1" quotePrefix="1">
      <alignment horizontal="center" vertical="top" wrapText="1"/>
    </xf>
    <xf numFmtId="0" fontId="8" fillId="18" borderId="11" xfId="0" applyFont="1" applyFill="1" applyBorder="1" applyAlignment="1" quotePrefix="1">
      <alignment horizontal="center" vertical="top" wrapText="1"/>
    </xf>
    <xf numFmtId="0" fontId="6" fillId="18" borderId="11" xfId="0" applyFont="1" applyFill="1" applyBorder="1" applyAlignment="1">
      <alignment vertical="top" wrapText="1"/>
    </xf>
    <xf numFmtId="0" fontId="4" fillId="18" borderId="11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7" fillId="37" borderId="15" xfId="0" applyFont="1" applyFill="1" applyBorder="1" applyAlignment="1" quotePrefix="1">
      <alignment horizontal="center"/>
    </xf>
    <xf numFmtId="0" fontId="17" fillId="37" borderId="15" xfId="0" applyFont="1" applyFill="1" applyBorder="1" applyAlignment="1" applyProtection="1">
      <alignment horizontal="center"/>
      <protection/>
    </xf>
    <xf numFmtId="0" fontId="17" fillId="37" borderId="17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quotePrefix="1">
      <alignment horizontal="center" vertical="top" wrapText="1"/>
    </xf>
    <xf numFmtId="0" fontId="16" fillId="37" borderId="15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2" fillId="37" borderId="15" xfId="0" applyFont="1" applyFill="1" applyBorder="1" applyAlignment="1" quotePrefix="1">
      <alignment horizontal="center"/>
    </xf>
    <xf numFmtId="0" fontId="12" fillId="37" borderId="15" xfId="0" applyFont="1" applyFill="1" applyBorder="1" applyAlignment="1" applyProtection="1">
      <alignment horizontal="center"/>
      <protection locked="0"/>
    </xf>
    <xf numFmtId="0" fontId="12" fillId="37" borderId="15" xfId="0" applyFont="1" applyFill="1" applyBorder="1" applyAlignment="1">
      <alignment horizontal="center"/>
    </xf>
    <xf numFmtId="0" fontId="28" fillId="37" borderId="15" xfId="0" applyFont="1" applyFill="1" applyBorder="1" applyAlignment="1" applyProtection="1" quotePrefix="1">
      <alignment horizontal="center"/>
      <protection/>
    </xf>
    <xf numFmtId="0" fontId="37" fillId="0" borderId="0" xfId="0" applyFont="1" applyAlignment="1">
      <alignment horizontal="left" vertical="top" wrapText="1"/>
    </xf>
    <xf numFmtId="0" fontId="16" fillId="37" borderId="36" xfId="0" applyFont="1" applyFill="1" applyBorder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  <xf numFmtId="0" fontId="16" fillId="0" borderId="31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17" fillId="35" borderId="12" xfId="0" applyFont="1" applyFill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7" fillId="35" borderId="54" xfId="0" applyFont="1" applyFill="1" applyBorder="1" applyAlignment="1" applyProtection="1">
      <alignment horizontal="center"/>
      <protection/>
    </xf>
    <xf numFmtId="0" fontId="17" fillId="35" borderId="55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justify" vertical="top" wrapText="1"/>
      <protection/>
    </xf>
    <xf numFmtId="0" fontId="2" fillId="0" borderId="54" xfId="0" applyFont="1" applyBorder="1" applyAlignment="1" applyProtection="1">
      <alignment horizontal="justify" vertical="top" wrapText="1"/>
      <protection/>
    </xf>
    <xf numFmtId="0" fontId="2" fillId="0" borderId="55" xfId="0" applyFont="1" applyBorder="1" applyAlignment="1" applyProtection="1">
      <alignment horizontal="justify" vertical="top" wrapText="1"/>
      <protection/>
    </xf>
    <xf numFmtId="0" fontId="2" fillId="0" borderId="16" xfId="0" applyFont="1" applyBorder="1" applyAlignment="1" applyProtection="1">
      <alignment horizontal="right" vertical="top" wrapText="1"/>
      <protection/>
    </xf>
    <xf numFmtId="0" fontId="16" fillId="0" borderId="36" xfId="0" applyFont="1" applyBorder="1" applyAlignment="1" applyProtection="1">
      <alignment horizontal="right" vertical="top" wrapText="1"/>
      <protection/>
    </xf>
    <xf numFmtId="0" fontId="16" fillId="0" borderId="38" xfId="0" applyFont="1" applyBorder="1" applyAlignment="1" applyProtection="1">
      <alignment horizontal="right" vertical="top" wrapText="1"/>
      <protection/>
    </xf>
    <xf numFmtId="0" fontId="2" fillId="0" borderId="66" xfId="0" applyFont="1" applyBorder="1" applyAlignment="1" applyProtection="1">
      <alignment horizontal="center" vertical="top" wrapText="1"/>
      <protection/>
    </xf>
    <xf numFmtId="0" fontId="2" fillId="0" borderId="72" xfId="0" applyFont="1" applyBorder="1" applyAlignment="1" applyProtection="1">
      <alignment horizontal="center" vertical="top" wrapText="1"/>
      <protection/>
    </xf>
    <xf numFmtId="0" fontId="2" fillId="0" borderId="73" xfId="0" applyFont="1" applyBorder="1" applyAlignment="1" applyProtection="1">
      <alignment horizontal="center" vertical="top" wrapText="1"/>
      <protection/>
    </xf>
    <xf numFmtId="0" fontId="16" fillId="37" borderId="16" xfId="0" applyFont="1" applyFill="1" applyBorder="1" applyAlignment="1" applyProtection="1">
      <alignment horizontal="center"/>
      <protection/>
    </xf>
    <xf numFmtId="0" fontId="16" fillId="37" borderId="34" xfId="0" applyFont="1" applyFill="1" applyBorder="1" applyAlignment="1" applyProtection="1">
      <alignment horizontal="center"/>
      <protection/>
    </xf>
    <xf numFmtId="0" fontId="16" fillId="37" borderId="35" xfId="0" applyFont="1" applyFill="1" applyBorder="1" applyAlignment="1" applyProtection="1">
      <alignment horizontal="center"/>
      <protection/>
    </xf>
    <xf numFmtId="0" fontId="17" fillId="37" borderId="36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17" fillId="37" borderId="41" xfId="0" applyFont="1" applyFill="1" applyBorder="1" applyAlignment="1" applyProtection="1">
      <alignment horizontal="center"/>
      <protection/>
    </xf>
    <xf numFmtId="0" fontId="17" fillId="37" borderId="38" xfId="0" applyFont="1" applyFill="1" applyBorder="1" applyAlignment="1" applyProtection="1">
      <alignment horizontal="center"/>
      <protection/>
    </xf>
    <xf numFmtId="0" fontId="17" fillId="37" borderId="39" xfId="0" applyFont="1" applyFill="1" applyBorder="1" applyAlignment="1" applyProtection="1">
      <alignment horizontal="center"/>
      <protection/>
    </xf>
    <xf numFmtId="0" fontId="17" fillId="37" borderId="40" xfId="0" applyFont="1" applyFill="1" applyBorder="1" applyAlignment="1" applyProtection="1">
      <alignment horizontal="center"/>
      <protection/>
    </xf>
    <xf numFmtId="0" fontId="16" fillId="37" borderId="39" xfId="0" applyFont="1" applyFill="1" applyBorder="1" applyAlignment="1" applyProtection="1">
      <alignment horizontal="right"/>
      <protection/>
    </xf>
    <xf numFmtId="0" fontId="12" fillId="37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16" fillId="0" borderId="74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27" fillId="37" borderId="0" xfId="0" applyFont="1" applyFill="1" applyAlignment="1">
      <alignment horizontal="center" wrapText="1"/>
    </xf>
    <xf numFmtId="0" fontId="16" fillId="37" borderId="0" xfId="0" applyFont="1" applyFill="1" applyAlignment="1" applyProtection="1">
      <alignment/>
      <protection/>
    </xf>
    <xf numFmtId="0" fontId="16" fillId="0" borderId="30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16" fillId="37" borderId="38" xfId="0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/>
      <protection/>
    </xf>
    <xf numFmtId="0" fontId="16" fillId="37" borderId="40" xfId="0" applyFont="1" applyFill="1" applyBorder="1" applyAlignment="1" applyProtection="1">
      <alignment/>
      <protection/>
    </xf>
    <xf numFmtId="0" fontId="16" fillId="37" borderId="16" xfId="0" applyFont="1" applyFill="1" applyBorder="1" applyAlignment="1" applyProtection="1">
      <alignment/>
      <protection/>
    </xf>
    <xf numFmtId="0" fontId="16" fillId="37" borderId="34" xfId="0" applyFont="1" applyFill="1" applyBorder="1" applyAlignment="1" applyProtection="1">
      <alignment/>
      <protection/>
    </xf>
    <xf numFmtId="0" fontId="16" fillId="37" borderId="35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54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7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70" xfId="0" applyBorder="1" applyAlignment="1">
      <alignment horizontal="justify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70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justify" vertical="top" wrapText="1"/>
    </xf>
    <xf numFmtId="0" fontId="0" fillId="0" borderId="74" xfId="0" applyFont="1" applyBorder="1" applyAlignment="1">
      <alignment horizontal="justify" vertical="top" wrapText="1"/>
    </xf>
    <xf numFmtId="0" fontId="0" fillId="0" borderId="74" xfId="0" applyBorder="1" applyAlignment="1">
      <alignment horizontal="justify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0" borderId="26" xfId="0" applyFont="1" applyBorder="1" applyAlignment="1">
      <alignment horizontal="justify" vertical="top" wrapText="1"/>
    </xf>
    <xf numFmtId="0" fontId="15" fillId="0" borderId="7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5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2" fillId="0" borderId="7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70" xfId="0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/>
    </xf>
    <xf numFmtId="0" fontId="0" fillId="0" borderId="70" xfId="0" applyFont="1" applyBorder="1" applyAlignment="1">
      <alignment horizontal="justify" vertical="top" wrapText="1"/>
    </xf>
    <xf numFmtId="0" fontId="14" fillId="37" borderId="0" xfId="0" applyFont="1" applyFill="1" applyAlignment="1">
      <alignment horizontal="center" wrapText="1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0" borderId="11" xfId="0" applyFont="1" applyBorder="1" applyAlignment="1">
      <alignment horizontal="justify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0" fillId="37" borderId="39" xfId="0" applyFill="1" applyBorder="1" applyAlignment="1">
      <alignment horizontal="right"/>
    </xf>
    <xf numFmtId="0" fontId="0" fillId="0" borderId="4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9" borderId="12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0" fillId="0" borderId="39" xfId="0" applyFill="1" applyBorder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6" fillId="37" borderId="0" xfId="0" applyFont="1" applyFill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1" fillId="35" borderId="54" xfId="0" applyFont="1" applyFill="1" applyBorder="1" applyAlignment="1" applyProtection="1">
      <alignment horizontal="center"/>
      <protection/>
    </xf>
    <xf numFmtId="0" fontId="21" fillId="35" borderId="55" xfId="0" applyFont="1" applyFill="1" applyBorder="1" applyAlignment="1" applyProtection="1">
      <alignment horizontal="center"/>
      <protection/>
    </xf>
    <xf numFmtId="0" fontId="21" fillId="38" borderId="12" xfId="0" applyFont="1" applyFill="1" applyBorder="1" applyAlignment="1" applyProtection="1">
      <alignment horizontal="left" vertical="center" wrapText="1"/>
      <protection/>
    </xf>
    <xf numFmtId="0" fontId="21" fillId="38" borderId="55" xfId="0" applyFont="1" applyFill="1" applyBorder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34" xfId="0" applyFont="1" applyFill="1" applyBorder="1" applyAlignment="1" applyProtection="1">
      <alignment/>
      <protection/>
    </xf>
    <xf numFmtId="0" fontId="20" fillId="37" borderId="35" xfId="0" applyFont="1" applyFill="1" applyBorder="1" applyAlignment="1" applyProtection="1">
      <alignment/>
      <protection/>
    </xf>
    <xf numFmtId="0" fontId="20" fillId="37" borderId="38" xfId="0" applyFont="1" applyFill="1" applyBorder="1" applyAlignment="1" applyProtection="1">
      <alignment/>
      <protection/>
    </xf>
    <xf numFmtId="0" fontId="20" fillId="37" borderId="39" xfId="0" applyFont="1" applyFill="1" applyBorder="1" applyAlignment="1" applyProtection="1">
      <alignment/>
      <protection/>
    </xf>
    <xf numFmtId="0" fontId="20" fillId="37" borderId="40" xfId="0" applyFont="1" applyFill="1" applyBorder="1" applyAlignment="1" applyProtection="1">
      <alignment/>
      <protection/>
    </xf>
    <xf numFmtId="0" fontId="24" fillId="37" borderId="16" xfId="0" applyFont="1" applyFill="1" applyBorder="1" applyAlignment="1" applyProtection="1">
      <alignment horizontal="justify" vertical="center" wrapText="1"/>
      <protection/>
    </xf>
    <xf numFmtId="0" fontId="20" fillId="37" borderId="35" xfId="0" applyFont="1" applyFill="1" applyBorder="1" applyAlignment="1" applyProtection="1">
      <alignment horizontal="justify" vertical="center" wrapText="1"/>
      <protection/>
    </xf>
    <xf numFmtId="0" fontId="20" fillId="37" borderId="0" xfId="0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21" fillId="37" borderId="41" xfId="0" applyFont="1" applyFill="1" applyBorder="1" applyAlignment="1" applyProtection="1">
      <alignment horizontal="center"/>
      <protection/>
    </xf>
    <xf numFmtId="0" fontId="24" fillId="37" borderId="38" xfId="0" applyFont="1" applyFill="1" applyBorder="1" applyAlignment="1" applyProtection="1">
      <alignment horizontal="justify" vertical="center" wrapText="1"/>
      <protection/>
    </xf>
    <xf numFmtId="0" fontId="20" fillId="37" borderId="40" xfId="0" applyFont="1" applyFill="1" applyBorder="1" applyAlignment="1" applyProtection="1">
      <alignment horizontal="justify" vertical="center" wrapText="1"/>
      <protection/>
    </xf>
    <xf numFmtId="0" fontId="24" fillId="37" borderId="36" xfId="0" applyFont="1" applyFill="1" applyBorder="1" applyAlignment="1" applyProtection="1">
      <alignment horizontal="justify" vertical="center" wrapText="1"/>
      <protection/>
    </xf>
    <xf numFmtId="0" fontId="20" fillId="37" borderId="41" xfId="0" applyFont="1" applyFill="1" applyBorder="1" applyAlignment="1" applyProtection="1">
      <alignment horizontal="justify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0" fillId="37" borderId="55" xfId="0" applyFont="1" applyFill="1" applyBorder="1" applyAlignment="1" applyProtection="1">
      <alignment vertical="center" wrapText="1"/>
      <protection/>
    </xf>
    <xf numFmtId="0" fontId="12" fillId="37" borderId="0" xfId="0" applyFont="1" applyFill="1" applyAlignment="1" applyProtection="1">
      <alignment horizontal="center"/>
      <protection/>
    </xf>
    <xf numFmtId="0" fontId="21" fillId="36" borderId="12" xfId="0" applyFont="1" applyFill="1" applyBorder="1" applyAlignment="1" applyProtection="1">
      <alignment horizontal="justify" vertical="center" wrapText="1"/>
      <protection/>
    </xf>
    <xf numFmtId="0" fontId="21" fillId="36" borderId="55" xfId="0" applyFont="1" applyFill="1" applyBorder="1" applyAlignment="1" applyProtection="1">
      <alignment horizontal="justify" vertical="center" wrapText="1"/>
      <protection/>
    </xf>
    <xf numFmtId="0" fontId="24" fillId="37" borderId="36" xfId="0" applyFont="1" applyFill="1" applyBorder="1" applyAlignment="1" applyProtection="1">
      <alignment horizontal="left" vertical="center" wrapText="1"/>
      <protection/>
    </xf>
    <xf numFmtId="0" fontId="24" fillId="37" borderId="41" xfId="0" applyFont="1" applyFill="1" applyBorder="1" applyAlignment="1" applyProtection="1">
      <alignment horizontal="left" vertical="center" wrapText="1"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Migliaia (0)_CE01 Abruzzo AssOspedaliera" xfId="48"/>
    <cellStyle name="Comma [0]" xfId="49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4 2" xfId="55"/>
    <cellStyle name="Migliaia 2" xfId="56"/>
    <cellStyle name="Migliaia 2 2" xfId="57"/>
    <cellStyle name="Migliaia 3" xfId="58"/>
    <cellStyle name="Migliaia 3 2" xfId="59"/>
    <cellStyle name="Migliaia 4" xfId="60"/>
    <cellStyle name="Neutrale" xfId="61"/>
    <cellStyle name="Normal 2" xfId="62"/>
    <cellStyle name="Normal_Sheet1" xfId="63"/>
    <cellStyle name="Normale 2" xfId="64"/>
    <cellStyle name="Normale 2 2" xfId="65"/>
    <cellStyle name="Normale 2 2 2" xfId="66"/>
    <cellStyle name="Normale 2 2_118_AO_Bilancio_2011 - 951" xfId="67"/>
    <cellStyle name="Normale 2_118_AO_Bilancio_2011 - 951" xfId="68"/>
    <cellStyle name="Normale 3" xfId="69"/>
    <cellStyle name="Normale 3 2" xfId="70"/>
    <cellStyle name="Normale 3_118_AO_Bilancio_2011 - 951" xfId="71"/>
    <cellStyle name="Normale 4" xfId="72"/>
    <cellStyle name="Nota" xfId="73"/>
    <cellStyle name="Output" xfId="74"/>
    <cellStyle name="Percent" xfId="75"/>
    <cellStyle name="Percentuale 2" xfId="76"/>
    <cellStyle name="Percentuale 2 2" xfId="77"/>
    <cellStyle name="Percentuale 3" xfId="78"/>
    <cellStyle name="SAS FM Row drillable header" xfId="79"/>
    <cellStyle name="SAS FM Row header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Valuta (0)_CE01 Abruzzo AssOspedaliera" xfId="92"/>
    <cellStyle name="Currency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180975</xdr:colOff>
      <xdr:row>5</xdr:row>
      <xdr:rowOff>28575</xdr:rowOff>
    </xdr:to>
    <xdr:pic>
      <xdr:nvPicPr>
        <xdr:cNvPr id="1" name="Immagine 5" descr="Logo_REG_LOMBAR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9.bin" /><Relationship Id="rId3" Type="http://schemas.openxmlformats.org/officeDocument/2006/relationships/customProperty" Target="../customProperty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9.140625" style="267" customWidth="1"/>
    <col min="2" max="2" width="18.57421875" style="265" customWidth="1"/>
    <col min="3" max="8" width="9.140625" style="265" customWidth="1"/>
    <col min="9" max="9" width="8.8515625" style="265" hidden="1" customWidth="1"/>
    <col min="10" max="10" width="3.00390625" style="265" hidden="1" customWidth="1"/>
    <col min="11" max="11" width="4.00390625" style="266" hidden="1" customWidth="1"/>
    <col min="12" max="12" width="58.28125" style="266" hidden="1" customWidth="1"/>
    <col min="13" max="16384" width="9.140625" style="265" hidden="1" customWidth="1"/>
  </cols>
  <sheetData>
    <row r="1" spans="1:8" ht="12.75">
      <c r="A1" s="290"/>
      <c r="B1" s="289"/>
      <c r="C1" s="289"/>
      <c r="D1" s="289"/>
      <c r="E1" s="289"/>
      <c r="F1" s="289"/>
      <c r="G1" s="289"/>
      <c r="H1" s="288"/>
    </row>
    <row r="2" spans="1:12" s="281" customFormat="1" ht="12.75">
      <c r="A2" s="275" t="s">
        <v>0</v>
      </c>
      <c r="B2" s="287" t="str">
        <f>ANAGR!$A$2</f>
        <v>922</v>
      </c>
      <c r="C2" s="286" t="str">
        <f>ANAGR!$B$2</f>
        <v>FONDAZIONE ISTITUTO NAZIONALE DEI TUMORI- MI</v>
      </c>
      <c r="D2" s="285"/>
      <c r="E2" s="285"/>
      <c r="F2" s="285"/>
      <c r="G2" s="285"/>
      <c r="H2" s="284"/>
      <c r="J2" s="283"/>
      <c r="K2" s="282"/>
      <c r="L2" s="282"/>
    </row>
    <row r="3" spans="1:10" ht="12.75">
      <c r="A3" s="275" t="s">
        <v>1</v>
      </c>
      <c r="B3" s="280" t="str">
        <f>ANAGR!$C$2</f>
        <v>2017</v>
      </c>
      <c r="C3" s="274"/>
      <c r="D3" s="274"/>
      <c r="E3" s="274"/>
      <c r="F3" s="274"/>
      <c r="G3" s="274"/>
      <c r="H3" s="273"/>
      <c r="J3" s="269"/>
    </row>
    <row r="4" spans="1:10" ht="12.75">
      <c r="A4" s="275"/>
      <c r="B4" s="274"/>
      <c r="C4" s="274"/>
      <c r="D4" s="274"/>
      <c r="E4" s="274"/>
      <c r="F4" s="274"/>
      <c r="G4" s="274"/>
      <c r="H4" s="273"/>
      <c r="J4" s="269"/>
    </row>
    <row r="5" spans="1:10" ht="12.75">
      <c r="A5" s="275" t="s">
        <v>2</v>
      </c>
      <c r="B5" s="279" t="str">
        <f>ANAGR!$D$2</f>
        <v>Consuntivo</v>
      </c>
      <c r="C5" s="274"/>
      <c r="D5" s="274"/>
      <c r="E5" s="274"/>
      <c r="F5" s="274"/>
      <c r="G5" s="274"/>
      <c r="H5" s="273"/>
      <c r="J5" s="269"/>
    </row>
    <row r="6" spans="1:10" ht="12.75">
      <c r="A6" s="275"/>
      <c r="B6" s="278"/>
      <c r="C6" s="274"/>
      <c r="D6" s="274"/>
      <c r="E6" s="274"/>
      <c r="F6" s="274"/>
      <c r="G6" s="274"/>
      <c r="H6" s="273"/>
      <c r="J6" s="269"/>
    </row>
    <row r="7" spans="1:10" ht="12.75">
      <c r="A7" s="275" t="s">
        <v>3</v>
      </c>
      <c r="B7" s="277" t="s">
        <v>441</v>
      </c>
      <c r="C7" s="274"/>
      <c r="D7" s="274"/>
      <c r="E7" s="274"/>
      <c r="F7" s="274"/>
      <c r="G7" s="274"/>
      <c r="H7" s="273"/>
      <c r="J7" s="269"/>
    </row>
    <row r="8" spans="1:10" ht="12.75">
      <c r="A8" s="275" t="s">
        <v>4</v>
      </c>
      <c r="B8" s="277">
        <v>43248</v>
      </c>
      <c r="C8" s="276">
        <f>+IF(B8=0,"  !! INSERIRE LA DATA RELATIVA AL BILANCIO !!","")</f>
      </c>
      <c r="D8" s="274"/>
      <c r="E8" s="274"/>
      <c r="F8" s="274"/>
      <c r="G8" s="274"/>
      <c r="H8" s="273"/>
      <c r="J8" s="269"/>
    </row>
    <row r="9" spans="1:10" ht="12.75">
      <c r="A9" s="275"/>
      <c r="B9" s="274"/>
      <c r="C9" s="274"/>
      <c r="D9" s="274"/>
      <c r="E9" s="274"/>
      <c r="F9" s="274"/>
      <c r="G9" s="274"/>
      <c r="H9" s="273"/>
      <c r="J9" s="269"/>
    </row>
    <row r="10" spans="1:10" ht="12.75">
      <c r="A10" s="275"/>
      <c r="B10" s="274"/>
      <c r="C10" s="274"/>
      <c r="D10" s="274"/>
      <c r="E10" s="274"/>
      <c r="F10" s="274"/>
      <c r="G10" s="274"/>
      <c r="H10" s="273"/>
      <c r="J10" s="269"/>
    </row>
    <row r="11" spans="1:10" ht="13.5" thickBot="1">
      <c r="A11" s="272"/>
      <c r="B11" s="271"/>
      <c r="C11" s="271"/>
      <c r="D11" s="271"/>
      <c r="E11" s="271"/>
      <c r="F11" s="271"/>
      <c r="G11" s="271"/>
      <c r="H11" s="270" t="s">
        <v>5</v>
      </c>
      <c r="J11" s="269"/>
    </row>
    <row r="12" spans="11:12" ht="12.75" hidden="1">
      <c r="K12" s="266">
        <v>311</v>
      </c>
      <c r="L12" s="266" t="s">
        <v>6</v>
      </c>
    </row>
    <row r="13" spans="11:12" ht="12.75" hidden="1">
      <c r="K13" s="266">
        <v>312</v>
      </c>
      <c r="L13" s="266" t="s">
        <v>7</v>
      </c>
    </row>
    <row r="14" spans="11:12" ht="12.75" hidden="1">
      <c r="K14" s="266">
        <v>313</v>
      </c>
      <c r="L14" s="266" t="s">
        <v>8</v>
      </c>
    </row>
    <row r="15" spans="11:12" ht="12.75" hidden="1">
      <c r="K15" s="266">
        <v>314</v>
      </c>
      <c r="L15" s="266" t="s">
        <v>9</v>
      </c>
    </row>
    <row r="16" spans="11:12" ht="12.75" hidden="1">
      <c r="K16" s="266">
        <v>315</v>
      </c>
      <c r="L16" s="266" t="s">
        <v>10</v>
      </c>
    </row>
    <row r="17" spans="11:12" s="265" customFormat="1" ht="12.75" hidden="1">
      <c r="K17" s="266">
        <v>951</v>
      </c>
      <c r="L17" s="266" t="s">
        <v>11</v>
      </c>
    </row>
    <row r="18" spans="11:12" s="265" customFormat="1" ht="12.75" hidden="1">
      <c r="K18" s="266">
        <v>952</v>
      </c>
      <c r="L18" s="266" t="s">
        <v>12</v>
      </c>
    </row>
    <row r="19" spans="11:12" s="265" customFormat="1" ht="12.75" hidden="1">
      <c r="K19" s="266">
        <v>953</v>
      </c>
      <c r="L19" s="266" t="s">
        <v>13</v>
      </c>
    </row>
    <row r="20" spans="11:12" s="265" customFormat="1" ht="12.75" hidden="1">
      <c r="K20" s="266">
        <v>954</v>
      </c>
      <c r="L20" s="266" t="s">
        <v>14</v>
      </c>
    </row>
    <row r="21" spans="11:12" s="265" customFormat="1" ht="12.75" hidden="1">
      <c r="K21" s="266">
        <v>955</v>
      </c>
      <c r="L21" s="266" t="s">
        <v>15</v>
      </c>
    </row>
    <row r="22" spans="11:12" s="265" customFormat="1" ht="12.75" hidden="1">
      <c r="K22" s="266">
        <v>956</v>
      </c>
      <c r="L22" s="266" t="s">
        <v>16</v>
      </c>
    </row>
    <row r="23" spans="11:12" s="265" customFormat="1" ht="12.75" hidden="1">
      <c r="K23" s="266">
        <v>957</v>
      </c>
      <c r="L23" s="266" t="s">
        <v>17</v>
      </c>
    </row>
    <row r="24" spans="11:12" s="265" customFormat="1" ht="12.75" hidden="1">
      <c r="K24" s="266">
        <v>958</v>
      </c>
      <c r="L24" s="266" t="s">
        <v>18</v>
      </c>
    </row>
    <row r="25" spans="11:12" s="265" customFormat="1" ht="12.75" hidden="1">
      <c r="K25" s="266">
        <v>959</v>
      </c>
      <c r="L25" s="266" t="s">
        <v>19</v>
      </c>
    </row>
    <row r="26" spans="11:12" s="265" customFormat="1" ht="12.75" hidden="1">
      <c r="K26" s="266">
        <v>960</v>
      </c>
      <c r="L26" s="266" t="s">
        <v>20</v>
      </c>
    </row>
    <row r="27" spans="11:12" s="265" customFormat="1" ht="12.75" hidden="1">
      <c r="K27" s="266">
        <v>962</v>
      </c>
      <c r="L27" s="266" t="s">
        <v>21</v>
      </c>
    </row>
    <row r="28" spans="11:12" s="265" customFormat="1" ht="12.75" hidden="1">
      <c r="K28" s="266">
        <v>963</v>
      </c>
      <c r="L28" s="266" t="s">
        <v>22</v>
      </c>
    </row>
    <row r="29" spans="11:12" s="265" customFormat="1" ht="12.75" hidden="1">
      <c r="K29" s="266">
        <v>964</v>
      </c>
      <c r="L29" s="266" t="s">
        <v>23</v>
      </c>
    </row>
    <row r="30" spans="11:12" s="265" customFormat="1" ht="12.75" hidden="1">
      <c r="K30" s="266">
        <v>965</v>
      </c>
      <c r="L30" s="266" t="s">
        <v>24</v>
      </c>
    </row>
    <row r="31" spans="11:12" s="265" customFormat="1" ht="12.75" hidden="1">
      <c r="K31" s="266">
        <v>966</v>
      </c>
      <c r="L31" s="266" t="s">
        <v>25</v>
      </c>
    </row>
    <row r="32" spans="11:12" s="265" customFormat="1" ht="12.75" hidden="1">
      <c r="K32" s="266">
        <v>967</v>
      </c>
      <c r="L32" s="266" t="s">
        <v>26</v>
      </c>
    </row>
    <row r="33" spans="11:12" s="265" customFormat="1" ht="12.75" hidden="1">
      <c r="K33" s="266">
        <v>968</v>
      </c>
      <c r="L33" s="266" t="s">
        <v>27</v>
      </c>
    </row>
    <row r="34" spans="11:12" s="265" customFormat="1" ht="12.75" hidden="1">
      <c r="K34" s="266">
        <v>969</v>
      </c>
      <c r="L34" s="266" t="s">
        <v>28</v>
      </c>
    </row>
    <row r="35" spans="11:12" s="265" customFormat="1" ht="12.75" hidden="1">
      <c r="K35" s="266">
        <v>970</v>
      </c>
      <c r="L35" s="266" t="s">
        <v>29</v>
      </c>
    </row>
    <row r="36" spans="11:12" s="265" customFormat="1" ht="12.75" hidden="1">
      <c r="K36" s="266">
        <v>971</v>
      </c>
      <c r="L36" s="266" t="s">
        <v>30</v>
      </c>
    </row>
    <row r="37" spans="11:12" s="265" customFormat="1" ht="12.75" hidden="1">
      <c r="K37" s="266">
        <v>972</v>
      </c>
      <c r="L37" s="266" t="s">
        <v>31</v>
      </c>
    </row>
    <row r="38" spans="11:12" s="265" customFormat="1" ht="12.75" hidden="1">
      <c r="K38" s="266">
        <v>973</v>
      </c>
      <c r="L38" s="266" t="s">
        <v>32</v>
      </c>
    </row>
    <row r="39" spans="11:12" s="265" customFormat="1" ht="12.75" hidden="1">
      <c r="K39" s="266">
        <v>974</v>
      </c>
      <c r="L39" s="266" t="s">
        <v>33</v>
      </c>
    </row>
    <row r="40" spans="11:12" s="265" customFormat="1" ht="12.75" hidden="1">
      <c r="K40" s="266">
        <v>975</v>
      </c>
      <c r="L40" s="266" t="s">
        <v>34</v>
      </c>
    </row>
    <row r="41" spans="11:12" s="265" customFormat="1" ht="12.75" hidden="1">
      <c r="K41" s="266">
        <v>976</v>
      </c>
      <c r="L41" s="266" t="s">
        <v>35</v>
      </c>
    </row>
    <row r="42" spans="11:12" s="265" customFormat="1" ht="12.75" hidden="1">
      <c r="K42" s="266">
        <v>977</v>
      </c>
      <c r="L42" s="266" t="s">
        <v>36</v>
      </c>
    </row>
    <row r="43" spans="11:12" s="265" customFormat="1" ht="12.75" hidden="1">
      <c r="K43" s="266">
        <v>978</v>
      </c>
      <c r="L43" s="266" t="s">
        <v>37</v>
      </c>
    </row>
    <row r="44" spans="11:12" s="265" customFormat="1" ht="12.75" hidden="1">
      <c r="K44" s="266">
        <v>979</v>
      </c>
      <c r="L44" s="266" t="s">
        <v>38</v>
      </c>
    </row>
    <row r="45" spans="11:12" s="265" customFormat="1" ht="12.75" hidden="1">
      <c r="K45" s="266">
        <v>980</v>
      </c>
      <c r="L45" s="266" t="s">
        <v>39</v>
      </c>
    </row>
    <row r="46" spans="11:12" s="265" customFormat="1" ht="12.75" hidden="1">
      <c r="K46" s="266">
        <v>920</v>
      </c>
      <c r="L46" s="266" t="s">
        <v>40</v>
      </c>
    </row>
    <row r="47" spans="11:12" s="265" customFormat="1" ht="12.75" hidden="1">
      <c r="K47" s="266">
        <v>922</v>
      </c>
      <c r="L47" s="266" t="s">
        <v>41</v>
      </c>
    </row>
    <row r="48" spans="11:12" s="265" customFormat="1" ht="12.75" hidden="1">
      <c r="K48" s="266">
        <v>923</v>
      </c>
      <c r="L48" s="266" t="s">
        <v>42</v>
      </c>
    </row>
    <row r="49" spans="11:12" ht="12.75" hidden="1">
      <c r="K49" s="266">
        <v>924</v>
      </c>
      <c r="L49" s="266" t="s">
        <v>43</v>
      </c>
    </row>
    <row r="50" spans="11:12" ht="12.75" hidden="1">
      <c r="K50" s="266">
        <v>925</v>
      </c>
      <c r="L50" s="266" t="s">
        <v>44</v>
      </c>
    </row>
    <row r="51" spans="11:12" ht="12.75" hidden="1">
      <c r="K51" s="266">
        <v>991</v>
      </c>
      <c r="L51" s="266" t="s">
        <v>45</v>
      </c>
    </row>
    <row r="52" spans="11:12" ht="12.75" hidden="1">
      <c r="K52" s="266" t="s">
        <v>46</v>
      </c>
      <c r="L52" s="268" t="s">
        <v>47</v>
      </c>
    </row>
    <row r="53" ht="12.75" hidden="1"/>
    <row r="54" ht="12.75" hidden="1"/>
  </sheetData>
  <sheetProtection password="A01C" sheet="1"/>
  <dataValidations count="3">
    <dataValidation allowBlank="1" showErrorMessage="1" prompt="INSERIRE IL CODICE AZIENDA" errorTitle="ERRORE - FORMATO NON VALIDO!!" error="IL FORMATO DEL CODICE AZIENDA DEVE ESSERE IL SEGUENTE: ES. 301,951,..." sqref="B2"/>
    <dataValidation allowBlank="1" showErrorMessage="1" sqref="B8"/>
    <dataValidation type="list" allowBlank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0" customWidth="1"/>
  </cols>
  <sheetData>
    <row r="1" ht="12.75">
      <c r="A1" s="261" t="s">
        <v>438</v>
      </c>
    </row>
    <row r="2" ht="12.75">
      <c r="A2" s="261" t="str">
        <f>UPPER(Info!$B$7)</f>
        <v>V2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60" bestFit="1" customWidth="1"/>
    <col min="2" max="16384" width="9.140625" style="260" customWidth="1"/>
  </cols>
  <sheetData>
    <row r="1" ht="12.75">
      <c r="A1" s="260" t="s">
        <v>439</v>
      </c>
    </row>
    <row r="2" ht="12.75">
      <c r="A2" s="260" t="s">
        <v>440</v>
      </c>
    </row>
    <row r="3" ht="12.75">
      <c r="A3" s="260" t="s">
        <v>441</v>
      </c>
    </row>
    <row r="4" ht="12.75">
      <c r="A4" s="260" t="s">
        <v>442</v>
      </c>
    </row>
    <row r="5" ht="12.75">
      <c r="A5" s="260" t="s">
        <v>443</v>
      </c>
    </row>
    <row r="6" ht="12.75">
      <c r="A6" s="260" t="s">
        <v>444</v>
      </c>
    </row>
    <row r="7" ht="12.75">
      <c r="A7" s="260" t="s">
        <v>445</v>
      </c>
    </row>
    <row r="8" ht="12.75">
      <c r="A8" s="260" t="s">
        <v>446</v>
      </c>
    </row>
    <row r="9" ht="12.75">
      <c r="A9" s="260" t="s">
        <v>447</v>
      </c>
    </row>
    <row r="10" ht="12.75">
      <c r="A10" s="260" t="s">
        <v>448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62" customWidth="1"/>
    <col min="2" max="2" width="10.8515625" style="262" bestFit="1" customWidth="1"/>
    <col min="3" max="3" width="9.140625" style="262" customWidth="1"/>
    <col min="4" max="4" width="14.57421875" style="262" bestFit="1" customWidth="1"/>
    <col min="5" max="5" width="19.140625" style="262" bestFit="1" customWidth="1"/>
    <col min="6" max="6" width="18.57421875" style="262" bestFit="1" customWidth="1"/>
    <col min="7" max="16384" width="9.140625" style="262" customWidth="1"/>
  </cols>
  <sheetData>
    <row r="1" spans="1:7" ht="15">
      <c r="A1" s="263" t="s">
        <v>449</v>
      </c>
      <c r="B1" s="263" t="s">
        <v>450</v>
      </c>
      <c r="C1" s="263" t="s">
        <v>418</v>
      </c>
      <c r="D1" s="263" t="s">
        <v>451</v>
      </c>
      <c r="E1" s="263" t="s">
        <v>452</v>
      </c>
      <c r="F1" s="263" t="s">
        <v>453</v>
      </c>
      <c r="G1" s="263" t="s">
        <v>454</v>
      </c>
    </row>
    <row r="2" spans="1:7" ht="15">
      <c r="A2" s="263" t="s">
        <v>455</v>
      </c>
      <c r="B2" s="264" t="s">
        <v>456</v>
      </c>
      <c r="C2" s="263" t="s">
        <v>457</v>
      </c>
      <c r="D2" s="264" t="s">
        <v>458</v>
      </c>
      <c r="E2" s="263" t="s">
        <v>459</v>
      </c>
      <c r="F2" s="263" t="s">
        <v>460</v>
      </c>
      <c r="G2" s="263" t="s">
        <v>461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D21" sqref="D21"/>
    </sheetView>
  </sheetViews>
  <sheetFormatPr defaultColWidth="9.140625" defaultRowHeight="12.75"/>
  <sheetData>
    <row r="1" ht="16.5">
      <c r="A1" s="317" t="s">
        <v>48</v>
      </c>
    </row>
    <row r="3" ht="15.75">
      <c r="A3" s="318"/>
    </row>
    <row r="4" ht="15.75">
      <c r="A4" s="318"/>
    </row>
    <row r="5" ht="15.75">
      <c r="A5" s="318"/>
    </row>
    <row r="6" ht="15.75">
      <c r="A6" s="319" t="s">
        <v>49</v>
      </c>
    </row>
    <row r="7" ht="15.75">
      <c r="A7" s="319" t="s">
        <v>50</v>
      </c>
    </row>
    <row r="8" ht="15.75">
      <c r="A8" s="319" t="s">
        <v>51</v>
      </c>
    </row>
    <row r="9" ht="15.75">
      <c r="A9" s="319" t="s">
        <v>52</v>
      </c>
    </row>
    <row r="10" ht="15.75">
      <c r="A10" s="319" t="s">
        <v>53</v>
      </c>
    </row>
    <row r="11" ht="15.75">
      <c r="A11" s="319" t="s">
        <v>54</v>
      </c>
    </row>
    <row r="12" ht="15.75">
      <c r="A12" s="318"/>
    </row>
    <row r="13" ht="16.5">
      <c r="A13" s="320" t="s">
        <v>55</v>
      </c>
    </row>
    <row r="14" ht="16.5">
      <c r="A14" s="320" t="s">
        <v>56</v>
      </c>
    </row>
    <row r="15" ht="15.75">
      <c r="A15" s="321"/>
    </row>
    <row r="16" ht="15.75">
      <c r="A16" s="321" t="s">
        <v>57</v>
      </c>
    </row>
    <row r="17" ht="15">
      <c r="A17" s="322" t="s">
        <v>58</v>
      </c>
    </row>
    <row r="18" ht="15">
      <c r="A18" s="322"/>
    </row>
    <row r="19" ht="15">
      <c r="B19" s="322" t="s">
        <v>59</v>
      </c>
    </row>
    <row r="20" ht="15">
      <c r="A20" s="322" t="s">
        <v>60</v>
      </c>
    </row>
    <row r="21" ht="12.75">
      <c r="A21" s="323"/>
    </row>
    <row r="22" ht="12.75">
      <c r="A22" s="323"/>
    </row>
    <row r="23" spans="1:11" s="324" customFormat="1" ht="77.25" customHeight="1">
      <c r="A23" s="356" t="s">
        <v>61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</row>
    <row r="24" ht="12.75">
      <c r="A24" s="325"/>
    </row>
    <row r="25" ht="12.75">
      <c r="A25" s="323"/>
    </row>
    <row r="26" ht="12.75">
      <c r="A26" s="323"/>
    </row>
    <row r="27" ht="12.75">
      <c r="A27" s="323"/>
    </row>
    <row r="28" ht="12.75">
      <c r="A28" s="323"/>
    </row>
    <row r="29" ht="12.75">
      <c r="A29" s="326" t="s">
        <v>62</v>
      </c>
    </row>
    <row r="30" ht="15">
      <c r="A30" s="327" t="s">
        <v>63</v>
      </c>
    </row>
    <row r="31" ht="15">
      <c r="A31" s="327" t="s">
        <v>64</v>
      </c>
    </row>
    <row r="32" ht="15">
      <c r="A32" s="328"/>
    </row>
  </sheetData>
  <sheetProtection/>
  <mergeCells count="1">
    <mergeCell ref="A23:K23"/>
  </mergeCell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F27">
      <selection activeCell="T68" sqref="T68"/>
    </sheetView>
  </sheetViews>
  <sheetFormatPr defaultColWidth="9.140625" defaultRowHeight="12.75"/>
  <cols>
    <col min="1" max="3" width="0" style="209" hidden="1" customWidth="1"/>
    <col min="4" max="4" width="6.7109375" style="209" customWidth="1"/>
    <col min="5" max="5" width="41.7109375" style="209" customWidth="1"/>
    <col min="6" max="6" width="12.57421875" style="209" customWidth="1"/>
    <col min="7" max="7" width="13.8515625" style="209" customWidth="1"/>
    <col min="8" max="8" width="10.57421875" style="209" customWidth="1"/>
    <col min="9" max="9" width="13.00390625" style="209" customWidth="1"/>
    <col min="10" max="10" width="10.8515625" style="209" customWidth="1"/>
    <col min="11" max="12" width="12.140625" style="209" customWidth="1"/>
    <col min="13" max="13" width="13.00390625" style="209" customWidth="1"/>
    <col min="14" max="14" width="12.140625" style="209" customWidth="1"/>
    <col min="15" max="15" width="13.140625" style="209" customWidth="1"/>
    <col min="16" max="16" width="12.7109375" style="209" customWidth="1"/>
    <col min="17" max="17" width="12.28125" style="209" customWidth="1"/>
    <col min="18" max="18" width="13.8515625" style="209" customWidth="1"/>
    <col min="19" max="16384" width="9.140625" style="209" customWidth="1"/>
  </cols>
  <sheetData>
    <row r="1" spans="1:18" s="190" customFormat="1" ht="32.25" hidden="1" thickBot="1">
      <c r="A1" s="190" t="s">
        <v>65</v>
      </c>
      <c r="B1" s="190" t="s">
        <v>66</v>
      </c>
      <c r="C1" s="190" t="s">
        <v>67</v>
      </c>
      <c r="D1" s="190" t="s">
        <v>68</v>
      </c>
      <c r="E1" s="193" t="s">
        <v>69</v>
      </c>
      <c r="F1" s="191" t="s">
        <v>70</v>
      </c>
      <c r="G1" s="192" t="s">
        <v>71</v>
      </c>
      <c r="H1" s="192" t="s">
        <v>72</v>
      </c>
      <c r="I1" s="192" t="s">
        <v>73</v>
      </c>
      <c r="J1" s="192" t="s">
        <v>74</v>
      </c>
      <c r="K1" s="184" t="s">
        <v>75</v>
      </c>
      <c r="L1" s="184" t="s">
        <v>76</v>
      </c>
      <c r="M1" s="184" t="s">
        <v>77</v>
      </c>
      <c r="N1" s="183" t="s">
        <v>78</v>
      </c>
      <c r="O1" s="183" t="s">
        <v>79</v>
      </c>
      <c r="P1" s="183" t="s">
        <v>80</v>
      </c>
      <c r="Q1" s="183" t="s">
        <v>81</v>
      </c>
      <c r="R1" s="208" t="s">
        <v>82</v>
      </c>
    </row>
    <row r="2" spans="1:18" s="190" customFormat="1" ht="11.25" hidden="1">
      <c r="A2" s="190" t="s">
        <v>83</v>
      </c>
      <c r="B2" s="190" t="s">
        <v>83</v>
      </c>
      <c r="C2" s="190" t="s">
        <v>83</v>
      </c>
      <c r="D2" s="190" t="s">
        <v>83</v>
      </c>
      <c r="E2" s="193" t="s">
        <v>83</v>
      </c>
      <c r="F2" s="190" t="s">
        <v>83</v>
      </c>
      <c r="G2" s="190" t="s">
        <v>83</v>
      </c>
      <c r="H2" s="190" t="s">
        <v>83</v>
      </c>
      <c r="I2" s="190" t="s">
        <v>83</v>
      </c>
      <c r="J2" s="190" t="s">
        <v>83</v>
      </c>
      <c r="K2" s="190" t="s">
        <v>83</v>
      </c>
      <c r="L2" s="190" t="s">
        <v>83</v>
      </c>
      <c r="M2" s="190" t="s">
        <v>83</v>
      </c>
      <c r="N2" s="190" t="s">
        <v>83</v>
      </c>
      <c r="O2" s="190" t="s">
        <v>83</v>
      </c>
      <c r="P2" s="190" t="s">
        <v>83</v>
      </c>
      <c r="Q2" s="190" t="s">
        <v>83</v>
      </c>
      <c r="R2" s="190" t="s">
        <v>83</v>
      </c>
    </row>
    <row r="3" spans="4:18" ht="35.25" customHeight="1">
      <c r="D3" s="403" t="s">
        <v>84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4:18" ht="12" thickBot="1"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4:18" ht="18.75" customHeight="1" thickBot="1">
      <c r="D5" s="375"/>
      <c r="E5" s="367" t="s">
        <v>85</v>
      </c>
      <c r="F5" s="368"/>
      <c r="G5" s="368"/>
      <c r="H5" s="369"/>
      <c r="I5" s="357"/>
      <c r="J5" s="373"/>
      <c r="K5" s="374"/>
      <c r="L5" s="370" t="s">
        <v>86</v>
      </c>
      <c r="M5" s="371"/>
      <c r="N5" s="371"/>
      <c r="O5" s="371"/>
      <c r="P5" s="372"/>
      <c r="Q5" s="357"/>
      <c r="R5" s="358"/>
    </row>
    <row r="6" spans="4:18" ht="12" customHeight="1" thickBot="1">
      <c r="D6" s="375"/>
      <c r="E6" s="410"/>
      <c r="F6" s="411"/>
      <c r="G6" s="411"/>
      <c r="H6" s="412"/>
      <c r="I6" s="357"/>
      <c r="J6" s="373"/>
      <c r="K6" s="374"/>
      <c r="L6" s="386"/>
      <c r="M6" s="387"/>
      <c r="N6" s="387"/>
      <c r="O6" s="387"/>
      <c r="P6" s="388"/>
      <c r="Q6" s="357"/>
      <c r="R6" s="358"/>
    </row>
    <row r="7" spans="4:18" ht="17.25" customHeight="1" thickBot="1">
      <c r="D7" s="375"/>
      <c r="E7" s="211" t="s">
        <v>87</v>
      </c>
      <c r="F7" s="346" t="s">
        <v>88</v>
      </c>
      <c r="G7" s="348" t="s">
        <v>89</v>
      </c>
      <c r="H7" s="351" t="str">
        <f>Info!$B$2</f>
        <v>922</v>
      </c>
      <c r="I7" s="357"/>
      <c r="J7" s="373"/>
      <c r="K7" s="374"/>
      <c r="L7" s="389" t="s">
        <v>90</v>
      </c>
      <c r="M7" s="390"/>
      <c r="N7" s="391"/>
      <c r="O7" s="347" t="str">
        <f>Info!$B$3</f>
        <v>2017</v>
      </c>
      <c r="P7" s="212"/>
      <c r="Q7" s="357"/>
      <c r="R7" s="358"/>
    </row>
    <row r="8" spans="4:18" ht="12" customHeight="1" thickBot="1">
      <c r="D8" s="375"/>
      <c r="E8" s="407"/>
      <c r="F8" s="408"/>
      <c r="G8" s="408"/>
      <c r="H8" s="409"/>
      <c r="I8" s="357"/>
      <c r="J8" s="373"/>
      <c r="K8" s="374"/>
      <c r="L8" s="392"/>
      <c r="M8" s="393"/>
      <c r="N8" s="393"/>
      <c r="O8" s="393"/>
      <c r="P8" s="394"/>
      <c r="Q8" s="357"/>
      <c r="R8" s="358"/>
    </row>
    <row r="9" spans="4:18" ht="12" thickBot="1">
      <c r="D9" s="376"/>
      <c r="E9" s="395" t="s">
        <v>91</v>
      </c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</row>
    <row r="10" spans="4:18" ht="32.25" customHeight="1">
      <c r="D10" s="405"/>
      <c r="E10" s="380" t="s">
        <v>92</v>
      </c>
      <c r="F10" s="398" t="s">
        <v>93</v>
      </c>
      <c r="G10" s="399"/>
      <c r="H10" s="362" t="s">
        <v>94</v>
      </c>
      <c r="I10" s="362"/>
      <c r="J10" s="362"/>
      <c r="K10" s="383" t="s">
        <v>75</v>
      </c>
      <c r="L10" s="383" t="s">
        <v>76</v>
      </c>
      <c r="M10" s="383" t="s">
        <v>77</v>
      </c>
      <c r="N10" s="362" t="s">
        <v>78</v>
      </c>
      <c r="O10" s="362" t="s">
        <v>79</v>
      </c>
      <c r="P10" s="362" t="s">
        <v>80</v>
      </c>
      <c r="Q10" s="362" t="s">
        <v>81</v>
      </c>
      <c r="R10" s="359" t="s">
        <v>95</v>
      </c>
    </row>
    <row r="11" spans="4:18" ht="11.25">
      <c r="D11" s="406"/>
      <c r="E11" s="381"/>
      <c r="F11" s="400" t="s">
        <v>96</v>
      </c>
      <c r="G11" s="402" t="s">
        <v>97</v>
      </c>
      <c r="H11" s="365" t="s">
        <v>72</v>
      </c>
      <c r="I11" s="365" t="s">
        <v>73</v>
      </c>
      <c r="J11" s="365" t="s">
        <v>74</v>
      </c>
      <c r="K11" s="384"/>
      <c r="L11" s="384"/>
      <c r="M11" s="384"/>
      <c r="N11" s="365"/>
      <c r="O11" s="363"/>
      <c r="P11" s="363"/>
      <c r="Q11" s="363"/>
      <c r="R11" s="360"/>
    </row>
    <row r="12" spans="4:18" ht="42" customHeight="1" thickBot="1">
      <c r="D12" s="406"/>
      <c r="E12" s="382"/>
      <c r="F12" s="401"/>
      <c r="G12" s="385"/>
      <c r="H12" s="366"/>
      <c r="I12" s="366"/>
      <c r="J12" s="366"/>
      <c r="K12" s="385"/>
      <c r="L12" s="385"/>
      <c r="M12" s="385"/>
      <c r="N12" s="366"/>
      <c r="O12" s="364"/>
      <c r="P12" s="364"/>
      <c r="Q12" s="364"/>
      <c r="R12" s="361"/>
    </row>
    <row r="13" spans="4:18" ht="12" thickBot="1">
      <c r="D13" s="213"/>
      <c r="E13" s="377" t="s">
        <v>98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9"/>
    </row>
    <row r="14" spans="1:18" ht="11.25">
      <c r="A14" s="209" t="str">
        <f>H7</f>
        <v>922</v>
      </c>
      <c r="B14" s="209" t="s">
        <v>99</v>
      </c>
      <c r="C14" s="209" t="s">
        <v>100</v>
      </c>
      <c r="D14" s="214">
        <v>10100</v>
      </c>
      <c r="E14" s="215" t="s">
        <v>101</v>
      </c>
      <c r="F14" s="144">
        <f>+'LA-San-118'!E17</f>
        <v>0</v>
      </c>
      <c r="G14" s="145">
        <f>+'LA-San-118'!F17</f>
        <v>0</v>
      </c>
      <c r="H14" s="146">
        <f>+'LA-San-118'!G17</f>
        <v>0</v>
      </c>
      <c r="I14" s="146">
        <f>+'LA-San-118'!H17</f>
        <v>0</v>
      </c>
      <c r="J14" s="146">
        <f>+'LA-San-118'!I17</f>
        <v>0</v>
      </c>
      <c r="K14" s="145">
        <f>+'LA-San-118'!J17</f>
        <v>0</v>
      </c>
      <c r="L14" s="145">
        <f>+'LA-San-118'!K17</f>
        <v>0</v>
      </c>
      <c r="M14" s="145">
        <f>+'LA-San-118'!L17</f>
        <v>0</v>
      </c>
      <c r="N14" s="146">
        <f>+'LA-San-118'!M17</f>
        <v>0</v>
      </c>
      <c r="O14" s="146">
        <f>+'LA-San-118'!N17</f>
        <v>0</v>
      </c>
      <c r="P14" s="146">
        <f>+'LA-San-118'!O17</f>
        <v>0</v>
      </c>
      <c r="Q14" s="146">
        <f>+'LA-San-118'!P17</f>
        <v>0</v>
      </c>
      <c r="R14" s="147">
        <f aca="true" t="shared" si="0" ref="R14:R19">SUM(F14:Q14)</f>
        <v>0</v>
      </c>
    </row>
    <row r="15" spans="1:18" ht="12.75" customHeight="1">
      <c r="A15" s="209" t="str">
        <f>A14</f>
        <v>922</v>
      </c>
      <c r="B15" s="209" t="s">
        <v>99</v>
      </c>
      <c r="C15" s="209" t="s">
        <v>100</v>
      </c>
      <c r="D15" s="214">
        <v>10200</v>
      </c>
      <c r="E15" s="215" t="s">
        <v>102</v>
      </c>
      <c r="F15" s="101">
        <f>+'LA-San-118'!E18</f>
        <v>0</v>
      </c>
      <c r="G15" s="102">
        <f>+'LA-San-118'!F18</f>
        <v>0</v>
      </c>
      <c r="H15" s="143">
        <f>+'LA-San-118'!G18</f>
        <v>0</v>
      </c>
      <c r="I15" s="143">
        <f>+'LA-San-118'!H18</f>
        <v>0</v>
      </c>
      <c r="J15" s="143">
        <f>+'LA-San-118'!I18</f>
        <v>0</v>
      </c>
      <c r="K15" s="102">
        <f>+'LA-San-118'!J18</f>
        <v>0</v>
      </c>
      <c r="L15" s="102">
        <f>+'LA-San-118'!K18</f>
        <v>0</v>
      </c>
      <c r="M15" s="102">
        <f>+'LA-San-118'!L18</f>
        <v>0</v>
      </c>
      <c r="N15" s="143">
        <f>+'LA-San-118'!M18</f>
        <v>0</v>
      </c>
      <c r="O15" s="143">
        <f>+'LA-San-118'!N18</f>
        <v>0</v>
      </c>
      <c r="P15" s="143">
        <f>+'LA-San-118'!O18</f>
        <v>0</v>
      </c>
      <c r="Q15" s="143">
        <f>+'LA-San-118'!P18</f>
        <v>0</v>
      </c>
      <c r="R15" s="148">
        <f t="shared" si="0"/>
        <v>0</v>
      </c>
    </row>
    <row r="16" spans="1:18" ht="26.25" customHeight="1">
      <c r="A16" s="209" t="str">
        <f>A15</f>
        <v>922</v>
      </c>
      <c r="B16" s="209" t="s">
        <v>99</v>
      </c>
      <c r="C16" s="209" t="s">
        <v>100</v>
      </c>
      <c r="D16" s="214">
        <v>10300</v>
      </c>
      <c r="E16" s="215" t="s">
        <v>103</v>
      </c>
      <c r="F16" s="101">
        <f>+'LA-San-118'!E19</f>
        <v>2</v>
      </c>
      <c r="G16" s="102">
        <f>+'LA-San-118'!F19</f>
        <v>5</v>
      </c>
      <c r="H16" s="143">
        <f>+'LA-San-118'!G19</f>
        <v>0</v>
      </c>
      <c r="I16" s="143">
        <f>+'LA-San-118'!H19</f>
        <v>69</v>
      </c>
      <c r="J16" s="143">
        <f>+'LA-San-118'!I19</f>
        <v>99</v>
      </c>
      <c r="K16" s="102">
        <f>+'LA-San-118'!J19</f>
        <v>309</v>
      </c>
      <c r="L16" s="102">
        <f>+'LA-San-118'!K19</f>
        <v>2</v>
      </c>
      <c r="M16" s="102">
        <f>+'LA-San-118'!L19</f>
        <v>21</v>
      </c>
      <c r="N16" s="143">
        <f>+'LA-San-118'!M19</f>
        <v>198</v>
      </c>
      <c r="O16" s="143">
        <f>+'LA-San-118'!N19</f>
        <v>47</v>
      </c>
      <c r="P16" s="143">
        <f>+'LA-San-118'!O19</f>
        <v>3</v>
      </c>
      <c r="Q16" s="143">
        <f>+'LA-San-118'!P19</f>
        <v>31</v>
      </c>
      <c r="R16" s="148">
        <f t="shared" si="0"/>
        <v>786</v>
      </c>
    </row>
    <row r="17" spans="1:18" ht="11.25">
      <c r="A17" s="209" t="str">
        <f>A16</f>
        <v>922</v>
      </c>
      <c r="B17" s="209" t="s">
        <v>99</v>
      </c>
      <c r="C17" s="209" t="s">
        <v>100</v>
      </c>
      <c r="D17" s="214">
        <v>10400</v>
      </c>
      <c r="E17" s="215" t="s">
        <v>104</v>
      </c>
      <c r="F17" s="101">
        <f>+'LA-San-118'!E20</f>
        <v>0</v>
      </c>
      <c r="G17" s="102">
        <f>+'LA-San-118'!F20</f>
        <v>0</v>
      </c>
      <c r="H17" s="143">
        <f>+'LA-San-118'!G20</f>
        <v>0</v>
      </c>
      <c r="I17" s="143">
        <f>+'LA-San-118'!H20</f>
        <v>0</v>
      </c>
      <c r="J17" s="143">
        <f>+'LA-San-118'!I20</f>
        <v>0</v>
      </c>
      <c r="K17" s="102">
        <f>+'LA-San-118'!J20</f>
        <v>0</v>
      </c>
      <c r="L17" s="102">
        <f>+'LA-San-118'!K20</f>
        <v>0</v>
      </c>
      <c r="M17" s="102">
        <f>+'LA-San-118'!L20</f>
        <v>0</v>
      </c>
      <c r="N17" s="143">
        <f>+'LA-San-118'!M20</f>
        <v>0</v>
      </c>
      <c r="O17" s="143">
        <f>+'LA-San-118'!N20</f>
        <v>0</v>
      </c>
      <c r="P17" s="143">
        <f>+'LA-San-118'!O20</f>
        <v>0</v>
      </c>
      <c r="Q17" s="143">
        <f>+'LA-San-118'!P20</f>
        <v>0</v>
      </c>
      <c r="R17" s="148">
        <f t="shared" si="0"/>
        <v>0</v>
      </c>
    </row>
    <row r="18" spans="1:18" ht="24.75" customHeight="1">
      <c r="A18" s="209" t="str">
        <f>A17</f>
        <v>922</v>
      </c>
      <c r="B18" s="209" t="s">
        <v>99</v>
      </c>
      <c r="C18" s="209" t="s">
        <v>100</v>
      </c>
      <c r="D18" s="213">
        <v>10500</v>
      </c>
      <c r="E18" s="215" t="s">
        <v>105</v>
      </c>
      <c r="F18" s="101">
        <f>+'LA-San-118'!E21+'LA-Ric'!E17</f>
        <v>767</v>
      </c>
      <c r="G18" s="143">
        <f>+'LA-San-118'!F21+'LA-Ric'!F17</f>
        <v>18</v>
      </c>
      <c r="H18" s="143">
        <f>+'LA-San-118'!G21+'LA-Ric'!G17</f>
        <v>1</v>
      </c>
      <c r="I18" s="143">
        <f>+'LA-San-118'!H21+'LA-Ric'!H17</f>
        <v>183</v>
      </c>
      <c r="J18" s="143">
        <f>+'LA-San-118'!I21+'LA-Ric'!I17</f>
        <v>481</v>
      </c>
      <c r="K18" s="143">
        <f>+'LA-San-118'!J21+'LA-Ric'!J17</f>
        <v>1465</v>
      </c>
      <c r="L18" s="143">
        <f>+'LA-San-118'!K21+'LA-Ric'!K17</f>
        <v>9</v>
      </c>
      <c r="M18" s="143">
        <f>+'LA-San-118'!L21+'LA-Ric'!L17</f>
        <v>190</v>
      </c>
      <c r="N18" s="143">
        <f>+'LA-San-118'!M21+'LA-Ric'!M17</f>
        <v>194</v>
      </c>
      <c r="O18" s="143">
        <f>+'LA-San-118'!N21+'LA-Ric'!N17</f>
        <v>333</v>
      </c>
      <c r="P18" s="143">
        <f>+'LA-San-118'!O21+'LA-Ric'!O17</f>
        <v>12</v>
      </c>
      <c r="Q18" s="143">
        <f>+'LA-San-118'!P21+'LA-Ric'!P17</f>
        <v>123</v>
      </c>
      <c r="R18" s="148">
        <f t="shared" si="0"/>
        <v>3776</v>
      </c>
    </row>
    <row r="19" spans="1:18" ht="11.25">
      <c r="A19" s="209" t="str">
        <f>A18</f>
        <v>922</v>
      </c>
      <c r="B19" s="209" t="s">
        <v>99</v>
      </c>
      <c r="C19" s="209" t="s">
        <v>100</v>
      </c>
      <c r="D19" s="213">
        <v>10600</v>
      </c>
      <c r="E19" s="215" t="s">
        <v>106</v>
      </c>
      <c r="F19" s="101">
        <f>+'LA-San-118'!E25</f>
        <v>0</v>
      </c>
      <c r="G19" s="143">
        <f>+'LA-San-118'!F25</f>
        <v>0</v>
      </c>
      <c r="H19" s="143">
        <f>+'LA-San-118'!G25</f>
        <v>0</v>
      </c>
      <c r="I19" s="143">
        <f>+'LA-San-118'!H25</f>
        <v>0</v>
      </c>
      <c r="J19" s="143">
        <f>+'LA-San-118'!I25</f>
        <v>0</v>
      </c>
      <c r="K19" s="143">
        <f>+'LA-San-118'!J25</f>
        <v>0</v>
      </c>
      <c r="L19" s="143">
        <f>+'LA-San-118'!K25</f>
        <v>0</v>
      </c>
      <c r="M19" s="143">
        <f>+'LA-San-118'!L25</f>
        <v>0</v>
      </c>
      <c r="N19" s="143">
        <f>+'LA-San-118'!M25</f>
        <v>0</v>
      </c>
      <c r="O19" s="143">
        <f>+'LA-San-118'!N25</f>
        <v>0</v>
      </c>
      <c r="P19" s="143">
        <f>+'LA-San-118'!O25</f>
        <v>0</v>
      </c>
      <c r="Q19" s="143">
        <f>+'LA-San-118'!P25</f>
        <v>0</v>
      </c>
      <c r="R19" s="148">
        <f t="shared" si="0"/>
        <v>0</v>
      </c>
    </row>
    <row r="20" spans="4:18" ht="12" thickBot="1">
      <c r="D20" s="216">
        <v>19999</v>
      </c>
      <c r="E20" s="217" t="s">
        <v>95</v>
      </c>
      <c r="F20" s="149">
        <f aca="true" t="shared" si="1" ref="F20:R20">SUM(F14:F19)</f>
        <v>769</v>
      </c>
      <c r="G20" s="150">
        <f t="shared" si="1"/>
        <v>23</v>
      </c>
      <c r="H20" s="151">
        <f t="shared" si="1"/>
        <v>1</v>
      </c>
      <c r="I20" s="151">
        <f t="shared" si="1"/>
        <v>252</v>
      </c>
      <c r="J20" s="151">
        <f t="shared" si="1"/>
        <v>580</v>
      </c>
      <c r="K20" s="152">
        <f t="shared" si="1"/>
        <v>1774</v>
      </c>
      <c r="L20" s="152">
        <f t="shared" si="1"/>
        <v>11</v>
      </c>
      <c r="M20" s="152">
        <f t="shared" si="1"/>
        <v>211</v>
      </c>
      <c r="N20" s="151">
        <f t="shared" si="1"/>
        <v>392</v>
      </c>
      <c r="O20" s="151">
        <f t="shared" si="1"/>
        <v>380</v>
      </c>
      <c r="P20" s="151">
        <f t="shared" si="1"/>
        <v>15</v>
      </c>
      <c r="Q20" s="151">
        <f t="shared" si="1"/>
        <v>154</v>
      </c>
      <c r="R20" s="153">
        <f t="shared" si="1"/>
        <v>4562</v>
      </c>
    </row>
    <row r="21" spans="4:18" ht="12" thickBot="1">
      <c r="D21" s="216"/>
      <c r="E21" s="377" t="s">
        <v>107</v>
      </c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9"/>
    </row>
    <row r="22" spans="1:18" ht="11.25">
      <c r="A22" s="209" t="str">
        <f>A19</f>
        <v>922</v>
      </c>
      <c r="B22" s="209" t="s">
        <v>99</v>
      </c>
      <c r="C22" s="209" t="s">
        <v>100</v>
      </c>
      <c r="D22" s="214">
        <v>20100</v>
      </c>
      <c r="E22" s="181" t="s">
        <v>108</v>
      </c>
      <c r="F22" s="144">
        <f>+'LA-San-118'!E31</f>
        <v>0</v>
      </c>
      <c r="G22" s="145">
        <f>+'LA-San-118'!F31</f>
        <v>0</v>
      </c>
      <c r="H22" s="146">
        <f>+'LA-San-118'!G31</f>
        <v>0</v>
      </c>
      <c r="I22" s="146">
        <f>+'LA-San-118'!H31</f>
        <v>0</v>
      </c>
      <c r="J22" s="146">
        <f>+'LA-San-118'!I31</f>
        <v>0</v>
      </c>
      <c r="K22" s="145">
        <f>+'LA-San-118'!J31</f>
        <v>0</v>
      </c>
      <c r="L22" s="145">
        <f>+'LA-San-118'!K31</f>
        <v>0</v>
      </c>
      <c r="M22" s="145">
        <f>+'LA-San-118'!L31</f>
        <v>0</v>
      </c>
      <c r="N22" s="146">
        <f>+'LA-San-118'!M31</f>
        <v>0</v>
      </c>
      <c r="O22" s="146">
        <f>+'LA-San-118'!N31</f>
        <v>0</v>
      </c>
      <c r="P22" s="146">
        <f>+'LA-San-118'!O31</f>
        <v>0</v>
      </c>
      <c r="Q22" s="146">
        <f>+'LA-San-118'!P31</f>
        <v>0</v>
      </c>
      <c r="R22" s="147">
        <f>SUM(F22:Q22)</f>
        <v>0</v>
      </c>
    </row>
    <row r="23" spans="4:18" ht="11.25">
      <c r="D23" s="213">
        <v>20200</v>
      </c>
      <c r="E23" s="181" t="s">
        <v>109</v>
      </c>
      <c r="F23" s="154"/>
      <c r="G23" s="155"/>
      <c r="H23" s="156"/>
      <c r="I23" s="156"/>
      <c r="J23" s="156"/>
      <c r="K23" s="155"/>
      <c r="L23" s="155"/>
      <c r="M23" s="155"/>
      <c r="N23" s="156"/>
      <c r="O23" s="156"/>
      <c r="P23" s="156"/>
      <c r="Q23" s="156"/>
      <c r="R23" s="157"/>
    </row>
    <row r="24" spans="1:18" ht="11.25">
      <c r="A24" s="209" t="str">
        <f>A22</f>
        <v>922</v>
      </c>
      <c r="B24" s="209" t="s">
        <v>99</v>
      </c>
      <c r="C24" s="209" t="s">
        <v>100</v>
      </c>
      <c r="D24" s="214">
        <v>20201</v>
      </c>
      <c r="E24" s="181" t="s">
        <v>110</v>
      </c>
      <c r="F24" s="101">
        <f>+'LA-San-118'!E33</f>
        <v>0</v>
      </c>
      <c r="G24" s="102">
        <f>+'LA-San-118'!F33</f>
        <v>0</v>
      </c>
      <c r="H24" s="143">
        <f>+'LA-San-118'!G33</f>
        <v>0</v>
      </c>
      <c r="I24" s="143">
        <f>+'LA-San-118'!H33</f>
        <v>0</v>
      </c>
      <c r="J24" s="143">
        <f>+'LA-San-118'!I33</f>
        <v>0</v>
      </c>
      <c r="K24" s="102">
        <f>+'LA-San-118'!J33</f>
        <v>0</v>
      </c>
      <c r="L24" s="102">
        <f>+'LA-San-118'!K33</f>
        <v>0</v>
      </c>
      <c r="M24" s="102">
        <f>+'LA-San-118'!L33</f>
        <v>0</v>
      </c>
      <c r="N24" s="143">
        <f>+'LA-San-118'!M33</f>
        <v>0</v>
      </c>
      <c r="O24" s="143">
        <f>+'LA-San-118'!N33</f>
        <v>0</v>
      </c>
      <c r="P24" s="143">
        <f>+'LA-San-118'!O33</f>
        <v>0</v>
      </c>
      <c r="Q24" s="143">
        <f>+'LA-San-118'!P33</f>
        <v>0</v>
      </c>
      <c r="R24" s="148">
        <f>SUM(F24:Q24)</f>
        <v>0</v>
      </c>
    </row>
    <row r="25" spans="1:18" ht="11.25">
      <c r="A25" s="209" t="str">
        <f>A24</f>
        <v>922</v>
      </c>
      <c r="B25" s="209" t="s">
        <v>99</v>
      </c>
      <c r="C25" s="209" t="s">
        <v>100</v>
      </c>
      <c r="D25" s="214">
        <v>20202</v>
      </c>
      <c r="E25" s="181" t="s">
        <v>111</v>
      </c>
      <c r="F25" s="101">
        <f>+'LA-San-118'!E38</f>
        <v>0</v>
      </c>
      <c r="G25" s="102">
        <f>+'LA-San-118'!F38</f>
        <v>0</v>
      </c>
      <c r="H25" s="143">
        <f>+'LA-San-118'!G38</f>
        <v>0</v>
      </c>
      <c r="I25" s="143">
        <f>+'LA-San-118'!H38</f>
        <v>0</v>
      </c>
      <c r="J25" s="143">
        <f>+'LA-San-118'!I38</f>
        <v>0</v>
      </c>
      <c r="K25" s="102">
        <f>+'LA-San-118'!J38</f>
        <v>0</v>
      </c>
      <c r="L25" s="102">
        <f>+'LA-San-118'!K38</f>
        <v>0</v>
      </c>
      <c r="M25" s="102">
        <f>+'LA-San-118'!L38</f>
        <v>0</v>
      </c>
      <c r="N25" s="143">
        <f>+'LA-San-118'!M38</f>
        <v>0</v>
      </c>
      <c r="O25" s="143">
        <f>+'LA-San-118'!N38</f>
        <v>0</v>
      </c>
      <c r="P25" s="143">
        <f>+'LA-San-118'!O38</f>
        <v>0</v>
      </c>
      <c r="Q25" s="143">
        <f>+'LA-San-118'!P38</f>
        <v>0</v>
      </c>
      <c r="R25" s="148">
        <f>SUM(F25:Q25)</f>
        <v>0</v>
      </c>
    </row>
    <row r="26" spans="1:18" ht="11.25">
      <c r="A26" s="209" t="str">
        <f>A24</f>
        <v>922</v>
      </c>
      <c r="B26" s="209" t="s">
        <v>99</v>
      </c>
      <c r="C26" s="209" t="s">
        <v>100</v>
      </c>
      <c r="D26" s="214">
        <v>20300</v>
      </c>
      <c r="E26" s="218" t="s">
        <v>112</v>
      </c>
      <c r="F26" s="101">
        <f>+'LA-San-118'!E42</f>
        <v>0</v>
      </c>
      <c r="G26" s="102">
        <f>+'LA-San-118'!F42</f>
        <v>0</v>
      </c>
      <c r="H26" s="143">
        <f>+'LA-San-118'!G42</f>
        <v>0</v>
      </c>
      <c r="I26" s="143">
        <f>+'LA-San-118'!H42</f>
        <v>0</v>
      </c>
      <c r="J26" s="143">
        <f>+'LA-San-118'!I42</f>
        <v>0</v>
      </c>
      <c r="K26" s="102">
        <f>+'LA-San-118'!J42</f>
        <v>0</v>
      </c>
      <c r="L26" s="102">
        <f>+'LA-San-118'!K42</f>
        <v>0</v>
      </c>
      <c r="M26" s="102">
        <f>+'LA-San-118'!L42</f>
        <v>0</v>
      </c>
      <c r="N26" s="143">
        <f>+'LA-San-118'!M42</f>
        <v>0</v>
      </c>
      <c r="O26" s="143">
        <f>+'LA-San-118'!N42</f>
        <v>0</v>
      </c>
      <c r="P26" s="143">
        <f>+'LA-San-118'!O42</f>
        <v>0</v>
      </c>
      <c r="Q26" s="143">
        <f>+'LA-San-118'!P42</f>
        <v>0</v>
      </c>
      <c r="R26" s="148">
        <f>SUM(F26:Q26)</f>
        <v>0</v>
      </c>
    </row>
    <row r="27" spans="4:18" ht="11.25">
      <c r="D27" s="214">
        <v>20400</v>
      </c>
      <c r="E27" s="181" t="s">
        <v>113</v>
      </c>
      <c r="F27" s="154"/>
      <c r="G27" s="155"/>
      <c r="H27" s="156"/>
      <c r="I27" s="156"/>
      <c r="J27" s="156"/>
      <c r="K27" s="155"/>
      <c r="L27" s="155"/>
      <c r="M27" s="155"/>
      <c r="N27" s="156"/>
      <c r="O27" s="156"/>
      <c r="P27" s="156"/>
      <c r="Q27" s="156"/>
      <c r="R27" s="157"/>
    </row>
    <row r="28" spans="1:18" ht="24" customHeight="1">
      <c r="A28" s="209" t="str">
        <f>A26</f>
        <v>922</v>
      </c>
      <c r="B28" s="209" t="s">
        <v>99</v>
      </c>
      <c r="C28" s="209" t="s">
        <v>100</v>
      </c>
      <c r="D28" s="213">
        <v>20401</v>
      </c>
      <c r="E28" s="181" t="s">
        <v>114</v>
      </c>
      <c r="F28" s="101">
        <f>+'LA-San-118'!E44</f>
        <v>0</v>
      </c>
      <c r="G28" s="102">
        <f>+'LA-San-118'!F44</f>
        <v>0</v>
      </c>
      <c r="H28" s="143">
        <f>+'LA-San-118'!G44</f>
        <v>0</v>
      </c>
      <c r="I28" s="143">
        <f>+'LA-San-118'!H44</f>
        <v>0</v>
      </c>
      <c r="J28" s="143">
        <f>+'LA-San-118'!I44</f>
        <v>0</v>
      </c>
      <c r="K28" s="102">
        <f>+'LA-San-118'!J44</f>
        <v>0</v>
      </c>
      <c r="L28" s="102">
        <f>+'LA-San-118'!K44</f>
        <v>0</v>
      </c>
      <c r="M28" s="102">
        <f>+'LA-San-118'!L44</f>
        <v>0</v>
      </c>
      <c r="N28" s="143">
        <f>+'LA-San-118'!M44</f>
        <v>0</v>
      </c>
      <c r="O28" s="143">
        <f>+'LA-San-118'!N44</f>
        <v>0</v>
      </c>
      <c r="P28" s="143">
        <f>+'LA-San-118'!O44</f>
        <v>0</v>
      </c>
      <c r="Q28" s="143">
        <f>+'LA-San-118'!P44</f>
        <v>0</v>
      </c>
      <c r="R28" s="148">
        <f>SUM(F28:Q28)</f>
        <v>0</v>
      </c>
    </row>
    <row r="29" spans="1:18" ht="27" customHeight="1">
      <c r="A29" s="209" t="str">
        <f>A28</f>
        <v>922</v>
      </c>
      <c r="B29" s="209" t="s">
        <v>99</v>
      </c>
      <c r="C29" s="209" t="s">
        <v>100</v>
      </c>
      <c r="D29" s="213">
        <v>20402</v>
      </c>
      <c r="E29" s="181" t="s">
        <v>115</v>
      </c>
      <c r="F29" s="101">
        <f>+'LA-San-118'!E45+'LA-San-118'!E46</f>
        <v>41807</v>
      </c>
      <c r="G29" s="143">
        <f>+'LA-San-118'!F45+'LA-San-118'!F46</f>
        <v>7</v>
      </c>
      <c r="H29" s="143">
        <f>+'LA-San-118'!G45+'LA-San-118'!G46</f>
        <v>1</v>
      </c>
      <c r="I29" s="143">
        <f>+'LA-San-118'!H45+'LA-San-118'!H46</f>
        <v>10</v>
      </c>
      <c r="J29" s="143">
        <f>+'LA-San-118'!I45+'LA-San-118'!I46</f>
        <v>488</v>
      </c>
      <c r="K29" s="143">
        <f>+'LA-San-118'!J45+'LA-San-118'!J46</f>
        <v>853</v>
      </c>
      <c r="L29" s="143">
        <f>+'LA-San-118'!K45+'LA-San-118'!K46</f>
        <v>6</v>
      </c>
      <c r="M29" s="143">
        <f>+'LA-San-118'!L45+'LA-San-118'!L46</f>
        <v>255</v>
      </c>
      <c r="N29" s="143">
        <f>+'LA-San-118'!M45+'LA-San-118'!M46</f>
        <v>324</v>
      </c>
      <c r="O29" s="143">
        <f>+'LA-San-118'!N45+'LA-San-118'!N46</f>
        <v>131</v>
      </c>
      <c r="P29" s="143">
        <f>+'LA-San-118'!O45+'LA-San-118'!O46</f>
        <v>9</v>
      </c>
      <c r="Q29" s="143">
        <f>+'LA-San-118'!P45+'LA-San-118'!P46</f>
        <v>98</v>
      </c>
      <c r="R29" s="148">
        <f>SUM(F29:Q29)</f>
        <v>43989</v>
      </c>
    </row>
    <row r="30" spans="1:18" ht="11.25">
      <c r="A30" s="209" t="str">
        <f>A29</f>
        <v>922</v>
      </c>
      <c r="B30" s="209" t="s">
        <v>99</v>
      </c>
      <c r="C30" s="209" t="s">
        <v>100</v>
      </c>
      <c r="D30" s="214">
        <v>20500</v>
      </c>
      <c r="E30" s="181" t="s">
        <v>116</v>
      </c>
      <c r="F30" s="101">
        <f>+'LA-San-118'!E47</f>
        <v>0</v>
      </c>
      <c r="G30" s="102">
        <f>+'LA-San-118'!F47</f>
        <v>0</v>
      </c>
      <c r="H30" s="143">
        <f>+'LA-San-118'!G47</f>
        <v>0</v>
      </c>
      <c r="I30" s="143">
        <f>+'LA-San-118'!H47</f>
        <v>0</v>
      </c>
      <c r="J30" s="143">
        <f>+'LA-San-118'!I47</f>
        <v>0</v>
      </c>
      <c r="K30" s="102">
        <f>+'LA-San-118'!J47</f>
        <v>0</v>
      </c>
      <c r="L30" s="102">
        <f>+'LA-San-118'!K47</f>
        <v>0</v>
      </c>
      <c r="M30" s="102">
        <f>+'LA-San-118'!L47</f>
        <v>0</v>
      </c>
      <c r="N30" s="143">
        <f>+'LA-San-118'!M47</f>
        <v>0</v>
      </c>
      <c r="O30" s="143">
        <f>+'LA-San-118'!N47</f>
        <v>0</v>
      </c>
      <c r="P30" s="143">
        <f>+'LA-San-118'!O47</f>
        <v>0</v>
      </c>
      <c r="Q30" s="143">
        <f>+'LA-San-118'!P47</f>
        <v>0</v>
      </c>
      <c r="R30" s="148">
        <f>SUM(F30:Q30)</f>
        <v>0</v>
      </c>
    </row>
    <row r="31" spans="4:18" ht="11.25">
      <c r="D31" s="213">
        <v>20600</v>
      </c>
      <c r="E31" s="181" t="s">
        <v>117</v>
      </c>
      <c r="F31" s="154"/>
      <c r="G31" s="155"/>
      <c r="H31" s="156"/>
      <c r="I31" s="156"/>
      <c r="J31" s="156"/>
      <c r="K31" s="155"/>
      <c r="L31" s="155"/>
      <c r="M31" s="155"/>
      <c r="N31" s="156"/>
      <c r="O31" s="156"/>
      <c r="P31" s="156"/>
      <c r="Q31" s="156"/>
      <c r="R31" s="157"/>
    </row>
    <row r="32" spans="1:18" ht="11.25">
      <c r="A32" s="209" t="str">
        <f>A30</f>
        <v>922</v>
      </c>
      <c r="B32" s="209" t="s">
        <v>99</v>
      </c>
      <c r="C32" s="209" t="s">
        <v>100</v>
      </c>
      <c r="D32" s="214">
        <v>20601</v>
      </c>
      <c r="E32" s="181" t="s">
        <v>118</v>
      </c>
      <c r="F32" s="101">
        <f>+'LA-San-118'!E49+'LA-San-118'!E84+'LA-Ric'!E20</f>
        <v>4313</v>
      </c>
      <c r="G32" s="102">
        <f>+'LA-San-118'!F49+'LA-San-118'!F84+'LA-Ric'!F20</f>
        <v>147</v>
      </c>
      <c r="H32" s="143">
        <f>+'LA-San-118'!G49+'LA-San-118'!G84+'LA-Ric'!G20</f>
        <v>4</v>
      </c>
      <c r="I32" s="143">
        <f>+'LA-San-118'!H49+'LA-San-118'!H84+'LA-Ric'!H20</f>
        <v>4875</v>
      </c>
      <c r="J32" s="143">
        <f>+'LA-San-118'!I49+'LA-San-118'!I84+'LA-Ric'!I20</f>
        <v>7451</v>
      </c>
      <c r="K32" s="102">
        <f>+'LA-San-118'!J49+'LA-San-118'!J84+'LA-Ric'!J20</f>
        <v>9038</v>
      </c>
      <c r="L32" s="102">
        <f>+'LA-San-118'!K49+'LA-San-118'!K84+'LA-Ric'!K20</f>
        <v>51</v>
      </c>
      <c r="M32" s="102">
        <f>+'LA-San-118'!L49+'LA-San-118'!L84+'LA-Ric'!L20</f>
        <v>2257</v>
      </c>
      <c r="N32" s="143">
        <f>+'LA-San-118'!M49+'LA-San-118'!M84+'LA-Ric'!M20</f>
        <v>1858</v>
      </c>
      <c r="O32" s="143">
        <f>+'LA-San-118'!N49+'LA-San-118'!N84+'LA-Ric'!N20</f>
        <v>2605</v>
      </c>
      <c r="P32" s="143">
        <f>+'LA-San-118'!O49+'LA-San-118'!O84+'LA-Ric'!O20</f>
        <v>71</v>
      </c>
      <c r="Q32" s="143">
        <f>+'LA-San-118'!P49+'LA-San-118'!P84+'LA-Ric'!P20</f>
        <v>8794</v>
      </c>
      <c r="R32" s="148">
        <f>SUM(F32:Q32)</f>
        <v>41464</v>
      </c>
    </row>
    <row r="33" spans="1:18" ht="11.25">
      <c r="A33" s="209" t="str">
        <f>A32</f>
        <v>922</v>
      </c>
      <c r="B33" s="209" t="s">
        <v>99</v>
      </c>
      <c r="C33" s="209" t="s">
        <v>100</v>
      </c>
      <c r="D33" s="214">
        <v>20602</v>
      </c>
      <c r="E33" s="181" t="s">
        <v>119</v>
      </c>
      <c r="F33" s="101">
        <f>+'LA-San-118'!E50</f>
        <v>1681</v>
      </c>
      <c r="G33" s="102">
        <f>+'LA-San-118'!F50</f>
        <v>38</v>
      </c>
      <c r="H33" s="143">
        <f>+'LA-San-118'!G50</f>
        <v>1</v>
      </c>
      <c r="I33" s="143">
        <f>+'LA-San-118'!H50</f>
        <v>574</v>
      </c>
      <c r="J33" s="143">
        <f>+'LA-San-118'!I50</f>
        <v>840</v>
      </c>
      <c r="K33" s="102">
        <f>+'LA-San-118'!J50</f>
        <v>2201</v>
      </c>
      <c r="L33" s="102">
        <f>+'LA-San-118'!K50</f>
        <v>14</v>
      </c>
      <c r="M33" s="102">
        <f>+'LA-San-118'!L50</f>
        <v>346</v>
      </c>
      <c r="N33" s="143">
        <f>+'LA-San-118'!M50</f>
        <v>714</v>
      </c>
      <c r="O33" s="143">
        <f>+'LA-San-118'!N50</f>
        <v>390</v>
      </c>
      <c r="P33" s="143">
        <f>+'LA-San-118'!O50</f>
        <v>20</v>
      </c>
      <c r="Q33" s="143">
        <f>+'LA-San-118'!P50</f>
        <v>218</v>
      </c>
      <c r="R33" s="148">
        <f>SUM(F33:Q33)</f>
        <v>7037</v>
      </c>
    </row>
    <row r="34" spans="1:18" ht="21.75" customHeight="1">
      <c r="A34" s="209" t="str">
        <f>A33</f>
        <v>922</v>
      </c>
      <c r="B34" s="209" t="s">
        <v>99</v>
      </c>
      <c r="C34" s="209" t="s">
        <v>100</v>
      </c>
      <c r="D34" s="214">
        <v>20603</v>
      </c>
      <c r="E34" s="181" t="s">
        <v>120</v>
      </c>
      <c r="F34" s="101">
        <f>+'LA-San-118'!E51</f>
        <v>2595</v>
      </c>
      <c r="G34" s="102">
        <f>+'LA-San-118'!F51</f>
        <v>59</v>
      </c>
      <c r="H34" s="143">
        <f>+'LA-San-118'!G51</f>
        <v>3</v>
      </c>
      <c r="I34" s="143">
        <f>+'LA-San-118'!H51</f>
        <v>454</v>
      </c>
      <c r="J34" s="143">
        <f>+'LA-San-118'!I51</f>
        <v>3273</v>
      </c>
      <c r="K34" s="102">
        <f>+'LA-San-118'!J51</f>
        <v>4580</v>
      </c>
      <c r="L34" s="102">
        <f>+'LA-San-118'!K51</f>
        <v>29</v>
      </c>
      <c r="M34" s="102">
        <f>+'LA-San-118'!L51</f>
        <v>745</v>
      </c>
      <c r="N34" s="143">
        <f>+'LA-San-118'!M51</f>
        <v>1117</v>
      </c>
      <c r="O34" s="143">
        <f>+'LA-San-118'!N51</f>
        <v>1427</v>
      </c>
      <c r="P34" s="143">
        <f>+'LA-San-118'!O51</f>
        <v>40</v>
      </c>
      <c r="Q34" s="143">
        <f>+'LA-San-118'!P51</f>
        <v>430</v>
      </c>
      <c r="R34" s="148">
        <f>SUM(F34:Q34)</f>
        <v>14752</v>
      </c>
    </row>
    <row r="35" spans="1:18" ht="11.25">
      <c r="A35" s="209" t="str">
        <f>A34</f>
        <v>922</v>
      </c>
      <c r="B35" s="209" t="s">
        <v>99</v>
      </c>
      <c r="C35" s="209" t="s">
        <v>100</v>
      </c>
      <c r="D35" s="214">
        <v>20700</v>
      </c>
      <c r="E35" s="181" t="s">
        <v>121</v>
      </c>
      <c r="F35" s="101">
        <f>+'LA-San-118'!E52</f>
        <v>0</v>
      </c>
      <c r="G35" s="102">
        <f>+'LA-San-118'!F52</f>
        <v>0</v>
      </c>
      <c r="H35" s="143">
        <f>+'LA-San-118'!G52</f>
        <v>0</v>
      </c>
      <c r="I35" s="143">
        <f>+'LA-San-118'!H52</f>
        <v>0</v>
      </c>
      <c r="J35" s="143">
        <f>+'LA-San-118'!I52</f>
        <v>0</v>
      </c>
      <c r="K35" s="102">
        <f>+'LA-San-118'!J52</f>
        <v>0</v>
      </c>
      <c r="L35" s="102">
        <f>+'LA-San-118'!K52</f>
        <v>0</v>
      </c>
      <c r="M35" s="102">
        <f>+'LA-San-118'!L52</f>
        <v>0</v>
      </c>
      <c r="N35" s="143">
        <f>+'LA-San-118'!M52</f>
        <v>0</v>
      </c>
      <c r="O35" s="143">
        <f>+'LA-San-118'!N52</f>
        <v>0</v>
      </c>
      <c r="P35" s="143">
        <f>+'LA-San-118'!O52</f>
        <v>0</v>
      </c>
      <c r="Q35" s="143">
        <f>+'LA-San-118'!P52</f>
        <v>0</v>
      </c>
      <c r="R35" s="148">
        <f>SUM(F35:Q35)</f>
        <v>0</v>
      </c>
    </row>
    <row r="36" spans="4:18" ht="24.75" customHeight="1">
      <c r="D36" s="214">
        <v>20800</v>
      </c>
      <c r="E36" s="182" t="s">
        <v>122</v>
      </c>
      <c r="F36" s="154"/>
      <c r="G36" s="155"/>
      <c r="H36" s="156"/>
      <c r="I36" s="156"/>
      <c r="J36" s="156"/>
      <c r="K36" s="155"/>
      <c r="L36" s="155"/>
      <c r="M36" s="155"/>
      <c r="N36" s="156"/>
      <c r="O36" s="156"/>
      <c r="P36" s="156"/>
      <c r="Q36" s="156"/>
      <c r="R36" s="157"/>
    </row>
    <row r="37" spans="1:18" ht="24.75" customHeight="1">
      <c r="A37" s="209" t="str">
        <f>A35</f>
        <v>922</v>
      </c>
      <c r="B37" s="209" t="s">
        <v>99</v>
      </c>
      <c r="C37" s="209" t="s">
        <v>100</v>
      </c>
      <c r="D37" s="214">
        <v>20801</v>
      </c>
      <c r="E37" s="182" t="s">
        <v>123</v>
      </c>
      <c r="F37" s="101">
        <f>+'LA-San-118'!E54</f>
        <v>0</v>
      </c>
      <c r="G37" s="102">
        <f>+'LA-San-118'!F54</f>
        <v>0</v>
      </c>
      <c r="H37" s="143">
        <f>+'LA-San-118'!G54</f>
        <v>0</v>
      </c>
      <c r="I37" s="143">
        <f>+'LA-San-118'!H54</f>
        <v>0</v>
      </c>
      <c r="J37" s="143">
        <f>+'LA-San-118'!I54</f>
        <v>0</v>
      </c>
      <c r="K37" s="102">
        <f>+'LA-San-118'!J54</f>
        <v>0</v>
      </c>
      <c r="L37" s="102">
        <f>+'LA-San-118'!K54</f>
        <v>0</v>
      </c>
      <c r="M37" s="102">
        <f>+'LA-San-118'!L54</f>
        <v>0</v>
      </c>
      <c r="N37" s="143">
        <f>+'LA-San-118'!M54</f>
        <v>0</v>
      </c>
      <c r="O37" s="143">
        <f>+'LA-San-118'!N54</f>
        <v>0</v>
      </c>
      <c r="P37" s="143">
        <f>+'LA-San-118'!O54</f>
        <v>0</v>
      </c>
      <c r="Q37" s="143">
        <f>+'LA-San-118'!P54</f>
        <v>0</v>
      </c>
      <c r="R37" s="148">
        <f aca="true" t="shared" si="2" ref="R37:R44">SUM(F37:Q37)</f>
        <v>0</v>
      </c>
    </row>
    <row r="38" spans="1:18" ht="24.75" customHeight="1">
      <c r="A38" s="209" t="str">
        <f>A37</f>
        <v>922</v>
      </c>
      <c r="B38" s="209" t="s">
        <v>99</v>
      </c>
      <c r="C38" s="209" t="s">
        <v>100</v>
      </c>
      <c r="D38" s="214">
        <v>20802</v>
      </c>
      <c r="E38" s="182" t="s">
        <v>124</v>
      </c>
      <c r="F38" s="101">
        <f>+'LA-San-118'!E55</f>
        <v>0</v>
      </c>
      <c r="G38" s="102">
        <f>+'LA-San-118'!F55</f>
        <v>0</v>
      </c>
      <c r="H38" s="143">
        <f>+'LA-San-118'!G55</f>
        <v>0</v>
      </c>
      <c r="I38" s="143">
        <f>+'LA-San-118'!H55</f>
        <v>0</v>
      </c>
      <c r="J38" s="143">
        <f>+'LA-San-118'!I55</f>
        <v>0</v>
      </c>
      <c r="K38" s="102">
        <f>+'LA-San-118'!J55</f>
        <v>0</v>
      </c>
      <c r="L38" s="102">
        <f>+'LA-San-118'!K55</f>
        <v>0</v>
      </c>
      <c r="M38" s="102">
        <f>+'LA-San-118'!L55</f>
        <v>0</v>
      </c>
      <c r="N38" s="143">
        <f>+'LA-San-118'!M55</f>
        <v>0</v>
      </c>
      <c r="O38" s="143">
        <f>+'LA-San-118'!N55</f>
        <v>0</v>
      </c>
      <c r="P38" s="143">
        <f>+'LA-San-118'!O55</f>
        <v>0</v>
      </c>
      <c r="Q38" s="143">
        <f>+'LA-San-118'!P55</f>
        <v>0</v>
      </c>
      <c r="R38" s="148">
        <f t="shared" si="2"/>
        <v>0</v>
      </c>
    </row>
    <row r="39" spans="1:18" ht="11.25">
      <c r="A39" s="209" t="str">
        <f aca="true" t="shared" si="3" ref="A39:A44">A38</f>
        <v>922</v>
      </c>
      <c r="B39" s="209" t="s">
        <v>99</v>
      </c>
      <c r="C39" s="209" t="s">
        <v>100</v>
      </c>
      <c r="D39" s="214">
        <v>20803</v>
      </c>
      <c r="E39" s="182" t="s">
        <v>125</v>
      </c>
      <c r="F39" s="101">
        <f>+'LA-San-118'!E56</f>
        <v>0</v>
      </c>
      <c r="G39" s="102">
        <f>+'LA-San-118'!F56</f>
        <v>0</v>
      </c>
      <c r="H39" s="102">
        <f>+'LA-San-118'!G56</f>
        <v>0</v>
      </c>
      <c r="I39" s="102">
        <f>+'LA-San-118'!H56</f>
        <v>0</v>
      </c>
      <c r="J39" s="102">
        <f>+'LA-San-118'!I56</f>
        <v>0</v>
      </c>
      <c r="K39" s="102">
        <f>+'LA-San-118'!J56</f>
        <v>0</v>
      </c>
      <c r="L39" s="102">
        <f>+'LA-San-118'!K56</f>
        <v>0</v>
      </c>
      <c r="M39" s="102">
        <f>+'LA-San-118'!L56</f>
        <v>0</v>
      </c>
      <c r="N39" s="102">
        <f>+'LA-San-118'!M56</f>
        <v>0</v>
      </c>
      <c r="O39" s="102">
        <f>+'LA-San-118'!N56</f>
        <v>0</v>
      </c>
      <c r="P39" s="102">
        <f>+'LA-San-118'!O56</f>
        <v>0</v>
      </c>
      <c r="Q39" s="102">
        <f>+'LA-San-118'!P56</f>
        <v>0</v>
      </c>
      <c r="R39" s="148">
        <f t="shared" si="2"/>
        <v>0</v>
      </c>
    </row>
    <row r="40" spans="1:18" ht="12.75" customHeight="1">
      <c r="A40" s="209" t="str">
        <f t="shared" si="3"/>
        <v>922</v>
      </c>
      <c r="B40" s="209" t="s">
        <v>99</v>
      </c>
      <c r="C40" s="209" t="s">
        <v>100</v>
      </c>
      <c r="D40" s="214">
        <v>20804</v>
      </c>
      <c r="E40" s="182" t="s">
        <v>126</v>
      </c>
      <c r="F40" s="101">
        <f>+'LA-San-118'!E59</f>
        <v>0</v>
      </c>
      <c r="G40" s="102">
        <f>+'LA-San-118'!F59</f>
        <v>0</v>
      </c>
      <c r="H40" s="143">
        <f>+'LA-San-118'!G59</f>
        <v>0</v>
      </c>
      <c r="I40" s="143">
        <f>+'LA-San-118'!H59</f>
        <v>0</v>
      </c>
      <c r="J40" s="143">
        <f>+'LA-San-118'!I59</f>
        <v>0</v>
      </c>
      <c r="K40" s="102">
        <f>+'LA-San-118'!J59</f>
        <v>0</v>
      </c>
      <c r="L40" s="102">
        <f>+'LA-San-118'!K59</f>
        <v>0</v>
      </c>
      <c r="M40" s="102">
        <f>+'LA-San-118'!L59</f>
        <v>0</v>
      </c>
      <c r="N40" s="143">
        <f>+'LA-San-118'!M59</f>
        <v>0</v>
      </c>
      <c r="O40" s="143">
        <f>+'LA-San-118'!N59</f>
        <v>0</v>
      </c>
      <c r="P40" s="143">
        <f>+'LA-San-118'!O59</f>
        <v>0</v>
      </c>
      <c r="Q40" s="143">
        <f>+'LA-San-118'!P59</f>
        <v>0</v>
      </c>
      <c r="R40" s="148">
        <f t="shared" si="2"/>
        <v>0</v>
      </c>
    </row>
    <row r="41" spans="1:18" ht="12.75" customHeight="1">
      <c r="A41" s="209" t="str">
        <f t="shared" si="3"/>
        <v>922</v>
      </c>
      <c r="B41" s="209" t="s">
        <v>99</v>
      </c>
      <c r="C41" s="209" t="s">
        <v>100</v>
      </c>
      <c r="D41" s="214">
        <v>20805</v>
      </c>
      <c r="E41" s="182" t="s">
        <v>127</v>
      </c>
      <c r="F41" s="101">
        <f>+'LA-San-118'!E60</f>
        <v>0</v>
      </c>
      <c r="G41" s="102">
        <f>+'LA-San-118'!F60</f>
        <v>0</v>
      </c>
      <c r="H41" s="143">
        <f>+'LA-San-118'!G60</f>
        <v>0</v>
      </c>
      <c r="I41" s="143">
        <f>+'LA-San-118'!H60</f>
        <v>0</v>
      </c>
      <c r="J41" s="143">
        <f>+'LA-San-118'!I60</f>
        <v>0</v>
      </c>
      <c r="K41" s="102">
        <f>+'LA-San-118'!J60</f>
        <v>0</v>
      </c>
      <c r="L41" s="102">
        <f>+'LA-San-118'!K60</f>
        <v>0</v>
      </c>
      <c r="M41" s="102">
        <f>+'LA-San-118'!L60</f>
        <v>0</v>
      </c>
      <c r="N41" s="143">
        <f>+'LA-San-118'!M60</f>
        <v>0</v>
      </c>
      <c r="O41" s="143">
        <f>+'LA-San-118'!N60</f>
        <v>0</v>
      </c>
      <c r="P41" s="143">
        <f>+'LA-San-118'!O60</f>
        <v>0</v>
      </c>
      <c r="Q41" s="143">
        <f>+'LA-San-118'!P60</f>
        <v>0</v>
      </c>
      <c r="R41" s="148">
        <f t="shared" si="2"/>
        <v>0</v>
      </c>
    </row>
    <row r="42" spans="1:18" ht="11.25">
      <c r="A42" s="209" t="str">
        <f t="shared" si="3"/>
        <v>922</v>
      </c>
      <c r="B42" s="209" t="s">
        <v>99</v>
      </c>
      <c r="C42" s="209" t="s">
        <v>100</v>
      </c>
      <c r="D42" s="214">
        <v>20806</v>
      </c>
      <c r="E42" s="182" t="s">
        <v>128</v>
      </c>
      <c r="F42" s="101">
        <f>+'LA-San-118'!E61</f>
        <v>0</v>
      </c>
      <c r="G42" s="102">
        <f>+'LA-San-118'!F61</f>
        <v>0</v>
      </c>
      <c r="H42" s="143">
        <f>+'LA-San-118'!G61</f>
        <v>0</v>
      </c>
      <c r="I42" s="143">
        <f>+'LA-San-118'!H61</f>
        <v>0</v>
      </c>
      <c r="J42" s="143">
        <f>+'LA-San-118'!I61</f>
        <v>0</v>
      </c>
      <c r="K42" s="102">
        <f>+'LA-San-118'!J61</f>
        <v>0</v>
      </c>
      <c r="L42" s="102">
        <f>+'LA-San-118'!K61</f>
        <v>0</v>
      </c>
      <c r="M42" s="102">
        <f>+'LA-San-118'!L61</f>
        <v>0</v>
      </c>
      <c r="N42" s="143">
        <f>+'LA-San-118'!M61</f>
        <v>0</v>
      </c>
      <c r="O42" s="143">
        <f>+'LA-San-118'!N61</f>
        <v>0</v>
      </c>
      <c r="P42" s="143">
        <f>+'LA-San-118'!O61</f>
        <v>0</v>
      </c>
      <c r="Q42" s="143">
        <f>+'LA-San-118'!P61</f>
        <v>0</v>
      </c>
      <c r="R42" s="148">
        <f t="shared" si="2"/>
        <v>0</v>
      </c>
    </row>
    <row r="43" spans="1:18" ht="15" customHeight="1">
      <c r="A43" s="209" t="str">
        <f t="shared" si="3"/>
        <v>922</v>
      </c>
      <c r="B43" s="209" t="s">
        <v>99</v>
      </c>
      <c r="C43" s="209" t="s">
        <v>100</v>
      </c>
      <c r="D43" s="214">
        <v>20807</v>
      </c>
      <c r="E43" s="181" t="s">
        <v>129</v>
      </c>
      <c r="F43" s="101">
        <f>+'LA-San-118'!E62</f>
        <v>14</v>
      </c>
      <c r="G43" s="102">
        <f>+'LA-San-118'!F62</f>
        <v>1</v>
      </c>
      <c r="H43" s="143">
        <f>+'LA-San-118'!G62</f>
        <v>0</v>
      </c>
      <c r="I43" s="143">
        <f>+'LA-San-118'!H62</f>
        <v>1</v>
      </c>
      <c r="J43" s="143">
        <f>+'LA-San-118'!I62</f>
        <v>43</v>
      </c>
      <c r="K43" s="102">
        <f>+'LA-San-118'!J62</f>
        <v>186</v>
      </c>
      <c r="L43" s="102">
        <f>+'LA-San-118'!K62</f>
        <v>1</v>
      </c>
      <c r="M43" s="102">
        <f>+'LA-San-118'!L62</f>
        <v>18</v>
      </c>
      <c r="N43" s="143">
        <f>+'LA-San-118'!M62</f>
        <v>24</v>
      </c>
      <c r="O43" s="143">
        <f>+'LA-San-118'!N62</f>
        <v>26</v>
      </c>
      <c r="P43" s="143">
        <f>+'LA-San-118'!O62</f>
        <v>1</v>
      </c>
      <c r="Q43" s="143">
        <f>+'LA-San-118'!P62</f>
        <v>15</v>
      </c>
      <c r="R43" s="148">
        <f t="shared" si="2"/>
        <v>330</v>
      </c>
    </row>
    <row r="44" spans="1:18" ht="12.75" customHeight="1">
      <c r="A44" s="209" t="str">
        <f t="shared" si="3"/>
        <v>922</v>
      </c>
      <c r="B44" s="209" t="s">
        <v>99</v>
      </c>
      <c r="C44" s="209" t="s">
        <v>100</v>
      </c>
      <c r="D44" s="214">
        <v>20808</v>
      </c>
      <c r="E44" s="181" t="s">
        <v>130</v>
      </c>
      <c r="F44" s="101">
        <f>+'LA-San-118'!E63</f>
        <v>0</v>
      </c>
      <c r="G44" s="102">
        <f>+'LA-San-118'!F63</f>
        <v>0</v>
      </c>
      <c r="H44" s="143">
        <f>+'LA-San-118'!G63</f>
        <v>0</v>
      </c>
      <c r="I44" s="143">
        <f>+'LA-San-118'!H63</f>
        <v>0</v>
      </c>
      <c r="J44" s="143">
        <f>+'LA-San-118'!I63</f>
        <v>0</v>
      </c>
      <c r="K44" s="102">
        <f>+'LA-San-118'!J63</f>
        <v>0</v>
      </c>
      <c r="L44" s="102">
        <f>+'LA-San-118'!K63</f>
        <v>0</v>
      </c>
      <c r="M44" s="102">
        <f>+'LA-San-118'!L63</f>
        <v>0</v>
      </c>
      <c r="N44" s="143">
        <f>+'LA-San-118'!M63</f>
        <v>0</v>
      </c>
      <c r="O44" s="143">
        <f>+'LA-San-118'!N63</f>
        <v>0</v>
      </c>
      <c r="P44" s="143">
        <f>+'LA-San-118'!O63</f>
        <v>0</v>
      </c>
      <c r="Q44" s="143">
        <f>+'LA-San-118'!P63</f>
        <v>0</v>
      </c>
      <c r="R44" s="148">
        <f t="shared" si="2"/>
        <v>0</v>
      </c>
    </row>
    <row r="45" spans="4:18" ht="12.75" customHeight="1">
      <c r="D45" s="213">
        <v>20900</v>
      </c>
      <c r="E45" s="181" t="s">
        <v>131</v>
      </c>
      <c r="F45" s="154"/>
      <c r="G45" s="155"/>
      <c r="H45" s="156"/>
      <c r="I45" s="156"/>
      <c r="J45" s="156"/>
      <c r="K45" s="155"/>
      <c r="L45" s="155"/>
      <c r="M45" s="155"/>
      <c r="N45" s="156"/>
      <c r="O45" s="156"/>
      <c r="P45" s="156"/>
      <c r="Q45" s="156"/>
      <c r="R45" s="157"/>
    </row>
    <row r="46" spans="1:18" ht="11.25">
      <c r="A46" s="209" t="str">
        <f>A44</f>
        <v>922</v>
      </c>
      <c r="B46" s="209" t="s">
        <v>99</v>
      </c>
      <c r="C46" s="209" t="s">
        <v>100</v>
      </c>
      <c r="D46" s="214">
        <v>20901</v>
      </c>
      <c r="E46" s="181" t="s">
        <v>125</v>
      </c>
      <c r="F46" s="101">
        <f>+'LA-San-118'!E65</f>
        <v>0</v>
      </c>
      <c r="G46" s="102">
        <f>+'LA-San-118'!F65</f>
        <v>0</v>
      </c>
      <c r="H46" s="102">
        <f>+'LA-San-118'!G65</f>
        <v>0</v>
      </c>
      <c r="I46" s="102">
        <f>+'LA-San-118'!H65</f>
        <v>0</v>
      </c>
      <c r="J46" s="102">
        <f>+'LA-San-118'!I65</f>
        <v>0</v>
      </c>
      <c r="K46" s="102">
        <f>+'LA-San-118'!J65</f>
        <v>0</v>
      </c>
      <c r="L46" s="102">
        <f>+'LA-San-118'!K65</f>
        <v>0</v>
      </c>
      <c r="M46" s="102">
        <f>+'LA-San-118'!L65</f>
        <v>0</v>
      </c>
      <c r="N46" s="102">
        <f>+'LA-San-118'!M65</f>
        <v>0</v>
      </c>
      <c r="O46" s="102">
        <f>+'LA-San-118'!N65</f>
        <v>0</v>
      </c>
      <c r="P46" s="102">
        <f>+'LA-San-118'!O65</f>
        <v>0</v>
      </c>
      <c r="Q46" s="102">
        <f>+'LA-San-118'!P65</f>
        <v>0</v>
      </c>
      <c r="R46" s="148">
        <f aca="true" t="shared" si="4" ref="R46:R51">SUM(F46:Q46)</f>
        <v>0</v>
      </c>
    </row>
    <row r="47" spans="1:18" ht="12.75" customHeight="1">
      <c r="A47" s="209" t="str">
        <f>A46</f>
        <v>922</v>
      </c>
      <c r="B47" s="209" t="s">
        <v>99</v>
      </c>
      <c r="C47" s="209" t="s">
        <v>100</v>
      </c>
      <c r="D47" s="214">
        <v>20902</v>
      </c>
      <c r="E47" s="181" t="s">
        <v>126</v>
      </c>
      <c r="F47" s="101">
        <f>+'LA-San-118'!E68</f>
        <v>0</v>
      </c>
      <c r="G47" s="102">
        <f>+'LA-San-118'!F68</f>
        <v>0</v>
      </c>
      <c r="H47" s="143">
        <f>+'LA-San-118'!G68</f>
        <v>0</v>
      </c>
      <c r="I47" s="143">
        <f>+'LA-San-118'!H68</f>
        <v>0</v>
      </c>
      <c r="J47" s="143">
        <f>+'LA-San-118'!I68</f>
        <v>0</v>
      </c>
      <c r="K47" s="102">
        <f>+'LA-San-118'!J68</f>
        <v>0</v>
      </c>
      <c r="L47" s="102">
        <f>+'LA-San-118'!K68</f>
        <v>0</v>
      </c>
      <c r="M47" s="102">
        <f>+'LA-San-118'!L68</f>
        <v>0</v>
      </c>
      <c r="N47" s="143">
        <f>+'LA-San-118'!M68</f>
        <v>0</v>
      </c>
      <c r="O47" s="143">
        <f>+'LA-San-118'!N68</f>
        <v>0</v>
      </c>
      <c r="P47" s="143">
        <f>+'LA-San-118'!O68</f>
        <v>0</v>
      </c>
      <c r="Q47" s="143">
        <f>+'LA-San-118'!P68</f>
        <v>0</v>
      </c>
      <c r="R47" s="148">
        <f t="shared" si="4"/>
        <v>0</v>
      </c>
    </row>
    <row r="48" spans="1:18" ht="12.75" customHeight="1">
      <c r="A48" s="209" t="str">
        <f>A47</f>
        <v>922</v>
      </c>
      <c r="B48" s="209" t="s">
        <v>99</v>
      </c>
      <c r="C48" s="209" t="s">
        <v>100</v>
      </c>
      <c r="D48" s="214">
        <v>20903</v>
      </c>
      <c r="E48" s="181" t="s">
        <v>127</v>
      </c>
      <c r="F48" s="101">
        <f>+'LA-San-118'!E69</f>
        <v>0</v>
      </c>
      <c r="G48" s="102">
        <f>+'LA-San-118'!F69</f>
        <v>0</v>
      </c>
      <c r="H48" s="143">
        <f>+'LA-San-118'!G69</f>
        <v>0</v>
      </c>
      <c r="I48" s="143">
        <f>+'LA-San-118'!H69</f>
        <v>0</v>
      </c>
      <c r="J48" s="143">
        <f>+'LA-San-118'!I69</f>
        <v>0</v>
      </c>
      <c r="K48" s="102">
        <f>+'LA-San-118'!J69</f>
        <v>0</v>
      </c>
      <c r="L48" s="102">
        <f>+'LA-San-118'!K69</f>
        <v>0</v>
      </c>
      <c r="M48" s="102">
        <f>+'LA-San-118'!L69</f>
        <v>0</v>
      </c>
      <c r="N48" s="143">
        <f>+'LA-San-118'!M69</f>
        <v>0</v>
      </c>
      <c r="O48" s="143">
        <f>+'LA-San-118'!N69</f>
        <v>0</v>
      </c>
      <c r="P48" s="143">
        <f>+'LA-San-118'!O69</f>
        <v>0</v>
      </c>
      <c r="Q48" s="143">
        <f>+'LA-San-118'!P69</f>
        <v>0</v>
      </c>
      <c r="R48" s="148">
        <f t="shared" si="4"/>
        <v>0</v>
      </c>
    </row>
    <row r="49" spans="1:18" ht="11.25">
      <c r="A49" s="209" t="str">
        <f>A48</f>
        <v>922</v>
      </c>
      <c r="B49" s="209" t="s">
        <v>99</v>
      </c>
      <c r="C49" s="209" t="s">
        <v>100</v>
      </c>
      <c r="D49" s="214">
        <v>20904</v>
      </c>
      <c r="E49" s="181" t="s">
        <v>128</v>
      </c>
      <c r="F49" s="101">
        <f>+'LA-San-118'!E70</f>
        <v>0</v>
      </c>
      <c r="G49" s="102">
        <f>+'LA-San-118'!F70</f>
        <v>0</v>
      </c>
      <c r="H49" s="143">
        <f>+'LA-San-118'!G70</f>
        <v>0</v>
      </c>
      <c r="I49" s="143">
        <f>+'LA-San-118'!H70</f>
        <v>0</v>
      </c>
      <c r="J49" s="143">
        <f>+'LA-San-118'!I70</f>
        <v>0</v>
      </c>
      <c r="K49" s="102">
        <f>+'LA-San-118'!J70</f>
        <v>0</v>
      </c>
      <c r="L49" s="102">
        <f>+'LA-San-118'!K70</f>
        <v>0</v>
      </c>
      <c r="M49" s="102">
        <f>+'LA-San-118'!L70</f>
        <v>0</v>
      </c>
      <c r="N49" s="143">
        <f>+'LA-San-118'!M70</f>
        <v>0</v>
      </c>
      <c r="O49" s="143">
        <f>+'LA-San-118'!N70</f>
        <v>0</v>
      </c>
      <c r="P49" s="143">
        <f>+'LA-San-118'!O70</f>
        <v>0</v>
      </c>
      <c r="Q49" s="143">
        <f>+'LA-San-118'!P70</f>
        <v>0</v>
      </c>
      <c r="R49" s="148">
        <f t="shared" si="4"/>
        <v>0</v>
      </c>
    </row>
    <row r="50" spans="1:18" ht="16.5" customHeight="1">
      <c r="A50" s="209" t="str">
        <f>A49</f>
        <v>922</v>
      </c>
      <c r="B50" s="209" t="s">
        <v>99</v>
      </c>
      <c r="C50" s="209" t="s">
        <v>100</v>
      </c>
      <c r="D50" s="213">
        <v>20905</v>
      </c>
      <c r="E50" s="181" t="s">
        <v>130</v>
      </c>
      <c r="F50" s="101">
        <f>+'LA-San-118'!E71</f>
        <v>0</v>
      </c>
      <c r="G50" s="102">
        <f>+'LA-San-118'!F71</f>
        <v>0</v>
      </c>
      <c r="H50" s="143">
        <f>+'LA-San-118'!G71</f>
        <v>0</v>
      </c>
      <c r="I50" s="143">
        <f>+'LA-San-118'!H71</f>
        <v>0</v>
      </c>
      <c r="J50" s="143">
        <f>+'LA-San-118'!I71</f>
        <v>0</v>
      </c>
      <c r="K50" s="102">
        <f>+'LA-San-118'!J71</f>
        <v>0</v>
      </c>
      <c r="L50" s="102">
        <f>+'LA-San-118'!K71</f>
        <v>0</v>
      </c>
      <c r="M50" s="102">
        <f>+'LA-San-118'!L71</f>
        <v>0</v>
      </c>
      <c r="N50" s="143">
        <f>+'LA-San-118'!M71</f>
        <v>0</v>
      </c>
      <c r="O50" s="143">
        <f>+'LA-San-118'!N71</f>
        <v>0</v>
      </c>
      <c r="P50" s="143">
        <f>+'LA-San-118'!O71</f>
        <v>0</v>
      </c>
      <c r="Q50" s="143">
        <f>+'LA-San-118'!P71</f>
        <v>0</v>
      </c>
      <c r="R50" s="148">
        <f t="shared" si="4"/>
        <v>0</v>
      </c>
    </row>
    <row r="51" spans="1:18" ht="16.5" customHeight="1">
      <c r="A51" s="209" t="str">
        <f>A50</f>
        <v>922</v>
      </c>
      <c r="B51" s="209" t="s">
        <v>99</v>
      </c>
      <c r="C51" s="209" t="s">
        <v>100</v>
      </c>
      <c r="D51" s="214">
        <v>20906</v>
      </c>
      <c r="E51" s="181" t="s">
        <v>129</v>
      </c>
      <c r="F51" s="101">
        <f>+'LA-San-118'!E72</f>
        <v>0</v>
      </c>
      <c r="G51" s="102">
        <f>+'LA-San-118'!F72</f>
        <v>0</v>
      </c>
      <c r="H51" s="143">
        <f>+'LA-San-118'!G72</f>
        <v>0</v>
      </c>
      <c r="I51" s="143">
        <f>+'LA-San-118'!H72</f>
        <v>0</v>
      </c>
      <c r="J51" s="143">
        <f>+'LA-San-118'!I72</f>
        <v>0</v>
      </c>
      <c r="K51" s="102">
        <f>+'LA-San-118'!J72</f>
        <v>0</v>
      </c>
      <c r="L51" s="102">
        <f>+'LA-San-118'!K72</f>
        <v>0</v>
      </c>
      <c r="M51" s="102">
        <f>+'LA-San-118'!L72</f>
        <v>0</v>
      </c>
      <c r="N51" s="143">
        <f>+'LA-San-118'!M72</f>
        <v>0</v>
      </c>
      <c r="O51" s="143">
        <f>+'LA-San-118'!N72</f>
        <v>0</v>
      </c>
      <c r="P51" s="143">
        <f>+'LA-San-118'!O72</f>
        <v>0</v>
      </c>
      <c r="Q51" s="143">
        <f>+'LA-San-118'!P72</f>
        <v>0</v>
      </c>
      <c r="R51" s="148">
        <f t="shared" si="4"/>
        <v>0</v>
      </c>
    </row>
    <row r="52" spans="4:18" ht="12.75" customHeight="1">
      <c r="D52" s="213">
        <v>21000</v>
      </c>
      <c r="E52" s="181" t="s">
        <v>132</v>
      </c>
      <c r="F52" s="154"/>
      <c r="G52" s="155"/>
      <c r="H52" s="156"/>
      <c r="I52" s="156"/>
      <c r="J52" s="156"/>
      <c r="K52" s="155"/>
      <c r="L52" s="155"/>
      <c r="M52" s="155"/>
      <c r="N52" s="156"/>
      <c r="O52" s="156"/>
      <c r="P52" s="156"/>
      <c r="Q52" s="156"/>
      <c r="R52" s="157"/>
    </row>
    <row r="53" spans="1:18" ht="11.25">
      <c r="A53" s="209" t="str">
        <f>A51</f>
        <v>922</v>
      </c>
      <c r="B53" s="209" t="s">
        <v>99</v>
      </c>
      <c r="C53" s="209" t="s">
        <v>100</v>
      </c>
      <c r="D53" s="214">
        <v>21001</v>
      </c>
      <c r="E53" s="181" t="s">
        <v>133</v>
      </c>
      <c r="F53" s="101">
        <f>+'LA-San-118'!E74</f>
        <v>0</v>
      </c>
      <c r="G53" s="102">
        <f>+'LA-San-118'!F74</f>
        <v>0</v>
      </c>
      <c r="H53" s="143">
        <f>+'LA-San-118'!G74</f>
        <v>0</v>
      </c>
      <c r="I53" s="143">
        <f>+'LA-San-118'!H74</f>
        <v>0</v>
      </c>
      <c r="J53" s="143">
        <f>+'LA-San-118'!I74</f>
        <v>0</v>
      </c>
      <c r="K53" s="102">
        <f>+'LA-San-118'!J74</f>
        <v>0</v>
      </c>
      <c r="L53" s="102">
        <f>+'LA-San-118'!K74</f>
        <v>0</v>
      </c>
      <c r="M53" s="102">
        <f>+'LA-San-118'!L74</f>
        <v>0</v>
      </c>
      <c r="N53" s="143">
        <f>+'LA-San-118'!M74</f>
        <v>0</v>
      </c>
      <c r="O53" s="143">
        <f>+'LA-San-118'!N74</f>
        <v>0</v>
      </c>
      <c r="P53" s="143">
        <f>+'LA-San-118'!O74</f>
        <v>0</v>
      </c>
      <c r="Q53" s="143">
        <f>+'LA-San-118'!P74</f>
        <v>0</v>
      </c>
      <c r="R53" s="148">
        <f aca="true" t="shared" si="5" ref="R53:R60">SUM(F53:Q53)</f>
        <v>0</v>
      </c>
    </row>
    <row r="54" spans="1:18" ht="12.75" customHeight="1">
      <c r="A54" s="209" t="str">
        <f aca="true" t="shared" si="6" ref="A54:A59">A53</f>
        <v>922</v>
      </c>
      <c r="B54" s="209" t="s">
        <v>99</v>
      </c>
      <c r="C54" s="209" t="s">
        <v>100</v>
      </c>
      <c r="D54" s="214">
        <v>21002</v>
      </c>
      <c r="E54" s="181" t="s">
        <v>126</v>
      </c>
      <c r="F54" s="101">
        <f>+'LA-San-118'!E75</f>
        <v>0</v>
      </c>
      <c r="G54" s="102">
        <f>+'LA-San-118'!F75</f>
        <v>0</v>
      </c>
      <c r="H54" s="143">
        <f>+'LA-San-118'!G75</f>
        <v>0</v>
      </c>
      <c r="I54" s="143">
        <f>+'LA-San-118'!H75</f>
        <v>0</v>
      </c>
      <c r="J54" s="143">
        <f>+'LA-San-118'!I75</f>
        <v>0</v>
      </c>
      <c r="K54" s="102">
        <f>+'LA-San-118'!J75</f>
        <v>0</v>
      </c>
      <c r="L54" s="102">
        <f>+'LA-San-118'!K75</f>
        <v>0</v>
      </c>
      <c r="M54" s="102">
        <f>+'LA-San-118'!L75</f>
        <v>0</v>
      </c>
      <c r="N54" s="143">
        <f>+'LA-San-118'!M75</f>
        <v>0</v>
      </c>
      <c r="O54" s="143">
        <f>+'LA-San-118'!N75</f>
        <v>0</v>
      </c>
      <c r="P54" s="143">
        <f>+'LA-San-118'!O75</f>
        <v>0</v>
      </c>
      <c r="Q54" s="143">
        <f>+'LA-San-118'!P75</f>
        <v>0</v>
      </c>
      <c r="R54" s="148">
        <f t="shared" si="5"/>
        <v>0</v>
      </c>
    </row>
    <row r="55" spans="1:18" ht="12.75" customHeight="1">
      <c r="A55" s="209" t="str">
        <f t="shared" si="6"/>
        <v>922</v>
      </c>
      <c r="B55" s="209" t="s">
        <v>99</v>
      </c>
      <c r="C55" s="209" t="s">
        <v>100</v>
      </c>
      <c r="D55" s="214">
        <v>21003</v>
      </c>
      <c r="E55" s="181" t="s">
        <v>127</v>
      </c>
      <c r="F55" s="101">
        <f>+'LA-San-118'!E76</f>
        <v>0</v>
      </c>
      <c r="G55" s="102">
        <f>+'LA-San-118'!F76</f>
        <v>0</v>
      </c>
      <c r="H55" s="143">
        <f>+'LA-San-118'!G76</f>
        <v>0</v>
      </c>
      <c r="I55" s="143">
        <f>+'LA-San-118'!H76</f>
        <v>0</v>
      </c>
      <c r="J55" s="143">
        <f>+'LA-San-118'!I76</f>
        <v>0</v>
      </c>
      <c r="K55" s="102">
        <f>+'LA-San-118'!J76</f>
        <v>0</v>
      </c>
      <c r="L55" s="102">
        <f>+'LA-San-118'!K76</f>
        <v>0</v>
      </c>
      <c r="M55" s="102">
        <f>+'LA-San-118'!L76</f>
        <v>0</v>
      </c>
      <c r="N55" s="143">
        <f>+'LA-San-118'!M76</f>
        <v>0</v>
      </c>
      <c r="O55" s="143">
        <f>+'LA-San-118'!N76</f>
        <v>0</v>
      </c>
      <c r="P55" s="143">
        <f>+'LA-San-118'!O76</f>
        <v>0</v>
      </c>
      <c r="Q55" s="143">
        <f>+'LA-San-118'!P76</f>
        <v>0</v>
      </c>
      <c r="R55" s="148">
        <f t="shared" si="5"/>
        <v>0</v>
      </c>
    </row>
    <row r="56" spans="1:18" ht="11.25">
      <c r="A56" s="209" t="str">
        <f t="shared" si="6"/>
        <v>922</v>
      </c>
      <c r="B56" s="209" t="s">
        <v>99</v>
      </c>
      <c r="C56" s="209" t="s">
        <v>100</v>
      </c>
      <c r="D56" s="214">
        <v>21004</v>
      </c>
      <c r="E56" s="181" t="s">
        <v>128</v>
      </c>
      <c r="F56" s="101">
        <f>+'LA-San-118'!E77</f>
        <v>0</v>
      </c>
      <c r="G56" s="102">
        <f>+'LA-San-118'!F77</f>
        <v>0</v>
      </c>
      <c r="H56" s="143">
        <f>+'LA-San-118'!G77</f>
        <v>0</v>
      </c>
      <c r="I56" s="143">
        <f>+'LA-San-118'!H77</f>
        <v>0</v>
      </c>
      <c r="J56" s="143">
        <f>+'LA-San-118'!I77</f>
        <v>0</v>
      </c>
      <c r="K56" s="102">
        <f>+'LA-San-118'!J77</f>
        <v>0</v>
      </c>
      <c r="L56" s="102">
        <f>+'LA-San-118'!K77</f>
        <v>0</v>
      </c>
      <c r="M56" s="102">
        <f>+'LA-San-118'!L77</f>
        <v>0</v>
      </c>
      <c r="N56" s="143">
        <f>+'LA-San-118'!M77</f>
        <v>0</v>
      </c>
      <c r="O56" s="143">
        <f>+'LA-San-118'!N77</f>
        <v>0</v>
      </c>
      <c r="P56" s="143">
        <f>+'LA-San-118'!O77</f>
        <v>0</v>
      </c>
      <c r="Q56" s="143">
        <f>+'LA-San-118'!P77</f>
        <v>0</v>
      </c>
      <c r="R56" s="148">
        <f t="shared" si="5"/>
        <v>0</v>
      </c>
    </row>
    <row r="57" spans="1:18" ht="15" customHeight="1">
      <c r="A57" s="209" t="str">
        <f t="shared" si="6"/>
        <v>922</v>
      </c>
      <c r="B57" s="209" t="s">
        <v>99</v>
      </c>
      <c r="C57" s="209" t="s">
        <v>100</v>
      </c>
      <c r="D57" s="214">
        <v>21005</v>
      </c>
      <c r="E57" s="181" t="s">
        <v>130</v>
      </c>
      <c r="F57" s="101">
        <f>+'LA-San-118'!E78</f>
        <v>0</v>
      </c>
      <c r="G57" s="102">
        <f>+'LA-San-118'!F78</f>
        <v>0</v>
      </c>
      <c r="H57" s="143">
        <f>+'LA-San-118'!G78</f>
        <v>0</v>
      </c>
      <c r="I57" s="143">
        <f>+'LA-San-118'!H78</f>
        <v>0</v>
      </c>
      <c r="J57" s="143">
        <f>+'LA-San-118'!I78</f>
        <v>0</v>
      </c>
      <c r="K57" s="102">
        <f>+'LA-San-118'!J78</f>
        <v>0</v>
      </c>
      <c r="L57" s="102">
        <f>+'LA-San-118'!K78</f>
        <v>0</v>
      </c>
      <c r="M57" s="102">
        <f>+'LA-San-118'!L78</f>
        <v>0</v>
      </c>
      <c r="N57" s="143">
        <f>+'LA-San-118'!M78</f>
        <v>0</v>
      </c>
      <c r="O57" s="143">
        <f>+'LA-San-118'!N78</f>
        <v>0</v>
      </c>
      <c r="P57" s="143">
        <f>+'LA-San-118'!O78</f>
        <v>0</v>
      </c>
      <c r="Q57" s="143">
        <f>+'LA-San-118'!P78</f>
        <v>0</v>
      </c>
      <c r="R57" s="148">
        <f t="shared" si="5"/>
        <v>0</v>
      </c>
    </row>
    <row r="58" spans="1:18" ht="11.25">
      <c r="A58" s="209" t="str">
        <f t="shared" si="6"/>
        <v>922</v>
      </c>
      <c r="B58" s="209" t="s">
        <v>99</v>
      </c>
      <c r="C58" s="209" t="s">
        <v>100</v>
      </c>
      <c r="D58" s="213">
        <v>21006</v>
      </c>
      <c r="E58" s="181" t="s">
        <v>129</v>
      </c>
      <c r="F58" s="101">
        <f>+'LA-San-118'!E79</f>
        <v>156</v>
      </c>
      <c r="G58" s="102">
        <f>+'LA-San-118'!F79</f>
        <v>16</v>
      </c>
      <c r="H58" s="143">
        <f>+'LA-San-118'!G79</f>
        <v>1</v>
      </c>
      <c r="I58" s="143">
        <f>+'LA-San-118'!H79</f>
        <v>17</v>
      </c>
      <c r="J58" s="143">
        <f>+'LA-San-118'!I79</f>
        <v>662</v>
      </c>
      <c r="K58" s="102">
        <f>+'LA-San-118'!J79</f>
        <v>1499</v>
      </c>
      <c r="L58" s="102">
        <f>+'LA-San-118'!K79</f>
        <v>10</v>
      </c>
      <c r="M58" s="102">
        <f>+'LA-San-118'!L79</f>
        <v>378</v>
      </c>
      <c r="N58" s="143">
        <f>+'LA-San-118'!M79</f>
        <v>280</v>
      </c>
      <c r="O58" s="143">
        <f>+'LA-San-118'!N79</f>
        <v>198</v>
      </c>
      <c r="P58" s="143">
        <f>+'LA-San-118'!O79</f>
        <v>13</v>
      </c>
      <c r="Q58" s="143">
        <f>+'LA-San-118'!P79</f>
        <v>143</v>
      </c>
      <c r="R58" s="148">
        <f t="shared" si="5"/>
        <v>3373</v>
      </c>
    </row>
    <row r="59" spans="1:18" ht="11.25">
      <c r="A59" s="209" t="str">
        <f t="shared" si="6"/>
        <v>922</v>
      </c>
      <c r="B59" s="209" t="s">
        <v>99</v>
      </c>
      <c r="C59" s="209" t="s">
        <v>100</v>
      </c>
      <c r="D59" s="214">
        <v>21100</v>
      </c>
      <c r="E59" s="181" t="s">
        <v>134</v>
      </c>
      <c r="F59" s="101">
        <f>+'LA-San-118'!E80</f>
        <v>0</v>
      </c>
      <c r="G59" s="102">
        <f>+'LA-San-118'!F80</f>
        <v>0</v>
      </c>
      <c r="H59" s="143">
        <f>+'LA-San-118'!G80</f>
        <v>0</v>
      </c>
      <c r="I59" s="143">
        <f>+'LA-San-118'!H80</f>
        <v>0</v>
      </c>
      <c r="J59" s="143">
        <f>+'LA-San-118'!I80</f>
        <v>0</v>
      </c>
      <c r="K59" s="102">
        <f>+'LA-San-118'!J80</f>
        <v>0</v>
      </c>
      <c r="L59" s="102">
        <f>+'LA-San-118'!K80</f>
        <v>0</v>
      </c>
      <c r="M59" s="102">
        <f>+'LA-San-118'!L80</f>
        <v>0</v>
      </c>
      <c r="N59" s="143">
        <f>+'LA-San-118'!M80</f>
        <v>0</v>
      </c>
      <c r="O59" s="143">
        <f>+'LA-San-118'!N80</f>
        <v>0</v>
      </c>
      <c r="P59" s="143">
        <f>+'LA-San-118'!O80</f>
        <v>0</v>
      </c>
      <c r="Q59" s="143">
        <f>+'LA-San-118'!P80</f>
        <v>0</v>
      </c>
      <c r="R59" s="148">
        <f t="shared" si="5"/>
        <v>0</v>
      </c>
    </row>
    <row r="60" spans="4:18" ht="12" thickBot="1">
      <c r="D60" s="216">
        <v>29999</v>
      </c>
      <c r="E60" s="219" t="s">
        <v>135</v>
      </c>
      <c r="F60" s="149">
        <f aca="true" t="shared" si="7" ref="F60:Q60">SUM(F22:F59)</f>
        <v>50566</v>
      </c>
      <c r="G60" s="150">
        <f t="shared" si="7"/>
        <v>268</v>
      </c>
      <c r="H60" s="151">
        <f t="shared" si="7"/>
        <v>10</v>
      </c>
      <c r="I60" s="151">
        <f t="shared" si="7"/>
        <v>5931</v>
      </c>
      <c r="J60" s="151">
        <f t="shared" si="7"/>
        <v>12757</v>
      </c>
      <c r="K60" s="152">
        <f t="shared" si="7"/>
        <v>18357</v>
      </c>
      <c r="L60" s="152">
        <f t="shared" si="7"/>
        <v>111</v>
      </c>
      <c r="M60" s="152">
        <f t="shared" si="7"/>
        <v>3999</v>
      </c>
      <c r="N60" s="151">
        <f t="shared" si="7"/>
        <v>4317</v>
      </c>
      <c r="O60" s="151">
        <f t="shared" si="7"/>
        <v>4777</v>
      </c>
      <c r="P60" s="151">
        <f t="shared" si="7"/>
        <v>154</v>
      </c>
      <c r="Q60" s="151">
        <f t="shared" si="7"/>
        <v>9698</v>
      </c>
      <c r="R60" s="153">
        <f t="shared" si="5"/>
        <v>110945</v>
      </c>
    </row>
    <row r="61" spans="4:18" ht="12" thickBot="1">
      <c r="D61" s="216"/>
      <c r="E61" s="377" t="s">
        <v>136</v>
      </c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9"/>
    </row>
    <row r="62" spans="1:18" ht="11.25">
      <c r="A62" s="209" t="str">
        <f>A59</f>
        <v>922</v>
      </c>
      <c r="B62" s="209" t="s">
        <v>99</v>
      </c>
      <c r="C62" s="209" t="s">
        <v>100</v>
      </c>
      <c r="D62" s="214">
        <v>30100</v>
      </c>
      <c r="E62" s="181" t="s">
        <v>137</v>
      </c>
      <c r="F62" s="144">
        <f>+'LA-San-118'!E85</f>
        <v>0</v>
      </c>
      <c r="G62" s="146">
        <f>+'LA-San-118'!F85</f>
        <v>0</v>
      </c>
      <c r="H62" s="146">
        <f>+'LA-San-118'!G85</f>
        <v>0</v>
      </c>
      <c r="I62" s="146">
        <f>+'LA-San-118'!H85</f>
        <v>0</v>
      </c>
      <c r="J62" s="146">
        <f>+'LA-San-118'!I85</f>
        <v>0</v>
      </c>
      <c r="K62" s="146">
        <f>+'LA-San-118'!J85</f>
        <v>0</v>
      </c>
      <c r="L62" s="146">
        <f>+'LA-San-118'!K85</f>
        <v>0</v>
      </c>
      <c r="M62" s="146">
        <f>+'LA-San-118'!L85</f>
        <v>0</v>
      </c>
      <c r="N62" s="146">
        <f>+'LA-San-118'!M85</f>
        <v>0</v>
      </c>
      <c r="O62" s="146">
        <f>+'LA-San-118'!N85</f>
        <v>0</v>
      </c>
      <c r="P62" s="145">
        <f>+'LA-San-118'!O85</f>
        <v>0</v>
      </c>
      <c r="Q62" s="146">
        <f>+'LA-San-118'!P85</f>
        <v>0</v>
      </c>
      <c r="R62" s="147">
        <f aca="true" t="shared" si="8" ref="R62:R72">SUM(F62:Q62)</f>
        <v>0</v>
      </c>
    </row>
    <row r="63" spans="4:18" ht="11.25">
      <c r="D63" s="214">
        <v>30200</v>
      </c>
      <c r="E63" s="181" t="s">
        <v>138</v>
      </c>
      <c r="F63" s="154"/>
      <c r="G63" s="155"/>
      <c r="H63" s="156"/>
      <c r="I63" s="156"/>
      <c r="J63" s="156"/>
      <c r="K63" s="155"/>
      <c r="L63" s="155"/>
      <c r="M63" s="155"/>
      <c r="N63" s="156"/>
      <c r="O63" s="156"/>
      <c r="P63" s="156"/>
      <c r="Q63" s="156"/>
      <c r="R63" s="157"/>
    </row>
    <row r="64" spans="1:18" ht="12.75" customHeight="1">
      <c r="A64" s="209" t="str">
        <f>A62</f>
        <v>922</v>
      </c>
      <c r="B64" s="209" t="s">
        <v>99</v>
      </c>
      <c r="C64" s="209" t="s">
        <v>100</v>
      </c>
      <c r="D64" s="214">
        <v>30201</v>
      </c>
      <c r="E64" s="181" t="s">
        <v>139</v>
      </c>
      <c r="F64" s="177">
        <f>+'LA-San-118'!E87</f>
        <v>255</v>
      </c>
      <c r="G64" s="143">
        <f>+'LA-San-118'!F87</f>
        <v>26</v>
      </c>
      <c r="H64" s="143">
        <f>+'LA-San-118'!G87</f>
        <v>2</v>
      </c>
      <c r="I64" s="143">
        <f>+'LA-San-118'!H87</f>
        <v>29</v>
      </c>
      <c r="J64" s="143">
        <f>+'LA-San-118'!I87</f>
        <v>1033</v>
      </c>
      <c r="K64" s="143">
        <f>+'LA-San-118'!J87</f>
        <v>2434</v>
      </c>
      <c r="L64" s="143">
        <f>+'LA-San-118'!K87</f>
        <v>15</v>
      </c>
      <c r="M64" s="143">
        <f>+'LA-San-118'!L87</f>
        <v>712</v>
      </c>
      <c r="N64" s="143">
        <f>+'LA-San-118'!M87</f>
        <v>350</v>
      </c>
      <c r="O64" s="143">
        <f>+'LA-San-118'!N87</f>
        <v>354</v>
      </c>
      <c r="P64" s="143">
        <f>+'LA-San-118'!O87</f>
        <v>22</v>
      </c>
      <c r="Q64" s="143">
        <f>+'LA-San-118'!P87</f>
        <v>233</v>
      </c>
      <c r="R64" s="148">
        <f t="shared" si="8"/>
        <v>5465</v>
      </c>
    </row>
    <row r="65" spans="1:18" ht="11.25">
      <c r="A65" s="209" t="str">
        <f aca="true" t="shared" si="9" ref="A65:A70">A64</f>
        <v>922</v>
      </c>
      <c r="B65" s="209" t="s">
        <v>99</v>
      </c>
      <c r="C65" s="209" t="s">
        <v>100</v>
      </c>
      <c r="D65" s="214">
        <v>30202</v>
      </c>
      <c r="E65" s="181" t="s">
        <v>140</v>
      </c>
      <c r="F65" s="177">
        <f>+'LA-San-118'!E88+'LA-Ric'!E23</f>
        <v>22489</v>
      </c>
      <c r="G65" s="180">
        <f>+'LA-San-118'!F88+'LA-Ric'!F23</f>
        <v>439</v>
      </c>
      <c r="H65" s="180">
        <f>+'LA-San-118'!G88+'LA-Ric'!G23</f>
        <v>21</v>
      </c>
      <c r="I65" s="180">
        <f>+'LA-San-118'!H88+'LA-Ric'!H23</f>
        <v>7747</v>
      </c>
      <c r="J65" s="180">
        <f>+'LA-San-118'!I88+'LA-Ric'!I23</f>
        <v>19868</v>
      </c>
      <c r="K65" s="180">
        <f>+'LA-San-118'!J88+'LA-Ric'!J23</f>
        <v>41175</v>
      </c>
      <c r="L65" s="180">
        <f>+'LA-San-118'!K88+'LA-Ric'!K23</f>
        <v>223</v>
      </c>
      <c r="M65" s="180">
        <f>+'LA-San-118'!L88+'LA-Ric'!L23</f>
        <v>6490</v>
      </c>
      <c r="N65" s="180">
        <f>+'LA-San-118'!M88+'LA-Ric'!M23</f>
        <v>4908</v>
      </c>
      <c r="O65" s="180">
        <f>+'LA-San-118'!N88+'LA-Ric'!N23</f>
        <v>5202</v>
      </c>
      <c r="P65" s="180">
        <f>+'LA-San-118'!O88+'LA-Ric'!O23</f>
        <v>307</v>
      </c>
      <c r="Q65" s="180">
        <f>+'LA-San-118'!P88+'LA-Ric'!P23</f>
        <v>17295</v>
      </c>
      <c r="R65" s="148">
        <f t="shared" si="8"/>
        <v>126164</v>
      </c>
    </row>
    <row r="66" spans="1:18" ht="12.75" customHeight="1">
      <c r="A66" s="209" t="str">
        <f t="shared" si="9"/>
        <v>922</v>
      </c>
      <c r="B66" s="209" t="s">
        <v>99</v>
      </c>
      <c r="C66" s="209" t="s">
        <v>100</v>
      </c>
      <c r="D66" s="213">
        <v>30300</v>
      </c>
      <c r="E66" s="181" t="s">
        <v>141</v>
      </c>
      <c r="F66" s="177">
        <f>+'LA-San-118'!E89</f>
        <v>0</v>
      </c>
      <c r="G66" s="102">
        <f>+'LA-San-118'!F89</f>
        <v>0</v>
      </c>
      <c r="H66" s="143">
        <f>+'LA-San-118'!G89</f>
        <v>0</v>
      </c>
      <c r="I66" s="143">
        <f>+'LA-San-118'!H89</f>
        <v>0</v>
      </c>
      <c r="J66" s="143">
        <f>+'LA-San-118'!I89</f>
        <v>0</v>
      </c>
      <c r="K66" s="102">
        <f>+'LA-San-118'!J89</f>
        <v>0</v>
      </c>
      <c r="L66" s="102">
        <f>+'LA-San-118'!K89</f>
        <v>0</v>
      </c>
      <c r="M66" s="102">
        <f>+'LA-San-118'!L89</f>
        <v>0</v>
      </c>
      <c r="N66" s="143">
        <f>+'LA-San-118'!M89</f>
        <v>0</v>
      </c>
      <c r="O66" s="143">
        <f>+'LA-San-118'!N89</f>
        <v>0</v>
      </c>
      <c r="P66" s="143">
        <f>+'LA-San-118'!O89</f>
        <v>0</v>
      </c>
      <c r="Q66" s="143">
        <f>+'LA-San-118'!P89</f>
        <v>0</v>
      </c>
      <c r="R66" s="148">
        <f t="shared" si="8"/>
        <v>0</v>
      </c>
    </row>
    <row r="67" spans="1:18" ht="12.75" customHeight="1">
      <c r="A67" s="209" t="str">
        <f t="shared" si="9"/>
        <v>922</v>
      </c>
      <c r="B67" s="209" t="s">
        <v>99</v>
      </c>
      <c r="C67" s="209" t="s">
        <v>100</v>
      </c>
      <c r="D67" s="214">
        <v>30400</v>
      </c>
      <c r="E67" s="181" t="s">
        <v>142</v>
      </c>
      <c r="F67" s="177">
        <f>+'LA-San-118'!E90</f>
        <v>0</v>
      </c>
      <c r="G67" s="102">
        <f>+'LA-San-118'!F90</f>
        <v>0</v>
      </c>
      <c r="H67" s="143">
        <f>+'LA-San-118'!G90</f>
        <v>0</v>
      </c>
      <c r="I67" s="143">
        <f>+'LA-San-118'!H90</f>
        <v>0</v>
      </c>
      <c r="J67" s="143">
        <f>+'LA-San-118'!I90</f>
        <v>0</v>
      </c>
      <c r="K67" s="102">
        <f>+'LA-San-118'!J90</f>
        <v>0</v>
      </c>
      <c r="L67" s="102">
        <f>+'LA-San-118'!K90</f>
        <v>0</v>
      </c>
      <c r="M67" s="102">
        <f>+'LA-San-118'!L90</f>
        <v>0</v>
      </c>
      <c r="N67" s="143">
        <f>+'LA-San-118'!M90</f>
        <v>0</v>
      </c>
      <c r="O67" s="143">
        <f>+'LA-San-118'!N90</f>
        <v>0</v>
      </c>
      <c r="P67" s="143">
        <f>+'LA-San-118'!O90</f>
        <v>0</v>
      </c>
      <c r="Q67" s="143">
        <f>+'LA-San-118'!P90</f>
        <v>0</v>
      </c>
      <c r="R67" s="148">
        <f t="shared" si="8"/>
        <v>0</v>
      </c>
    </row>
    <row r="68" spans="1:18" ht="12.75" customHeight="1">
      <c r="A68" s="209" t="str">
        <f t="shared" si="9"/>
        <v>922</v>
      </c>
      <c r="B68" s="209" t="s">
        <v>99</v>
      </c>
      <c r="C68" s="209" t="s">
        <v>100</v>
      </c>
      <c r="D68" s="214">
        <v>30500</v>
      </c>
      <c r="E68" s="181" t="s">
        <v>143</v>
      </c>
      <c r="F68" s="177">
        <f>+'LA-San-118'!E91</f>
        <v>0</v>
      </c>
      <c r="G68" s="102">
        <f>+'LA-San-118'!F91</f>
        <v>0</v>
      </c>
      <c r="H68" s="143">
        <f>+'LA-San-118'!G91</f>
        <v>0</v>
      </c>
      <c r="I68" s="143">
        <f>+'LA-San-118'!H91</f>
        <v>0</v>
      </c>
      <c r="J68" s="143">
        <f>+'LA-San-118'!I91</f>
        <v>0</v>
      </c>
      <c r="K68" s="102">
        <f>+'LA-San-118'!J91</f>
        <v>0</v>
      </c>
      <c r="L68" s="102">
        <f>+'LA-San-118'!K91</f>
        <v>0</v>
      </c>
      <c r="M68" s="102">
        <f>+'LA-San-118'!L91</f>
        <v>0</v>
      </c>
      <c r="N68" s="143">
        <f>+'LA-San-118'!M91</f>
        <v>0</v>
      </c>
      <c r="O68" s="143">
        <f>+'LA-San-118'!N91</f>
        <v>0</v>
      </c>
      <c r="P68" s="143">
        <f>+'LA-San-118'!O91</f>
        <v>0</v>
      </c>
      <c r="Q68" s="143">
        <f>+'LA-San-118'!P91</f>
        <v>0</v>
      </c>
      <c r="R68" s="148">
        <f t="shared" si="8"/>
        <v>0</v>
      </c>
    </row>
    <row r="69" spans="1:18" ht="12.75" customHeight="1">
      <c r="A69" s="209" t="str">
        <f t="shared" si="9"/>
        <v>922</v>
      </c>
      <c r="B69" s="209" t="s">
        <v>99</v>
      </c>
      <c r="C69" s="209" t="s">
        <v>100</v>
      </c>
      <c r="D69" s="213">
        <v>30600</v>
      </c>
      <c r="E69" s="181" t="s">
        <v>144</v>
      </c>
      <c r="F69" s="177">
        <f>+'LA-San-118'!E92</f>
        <v>621</v>
      </c>
      <c r="G69" s="102">
        <f>+'LA-San-118'!F92</f>
        <v>4</v>
      </c>
      <c r="H69" s="143">
        <f>+'LA-San-118'!G92</f>
        <v>0</v>
      </c>
      <c r="I69" s="143">
        <f>+'LA-San-118'!H92</f>
        <v>3</v>
      </c>
      <c r="J69" s="143">
        <f>+'LA-San-118'!I92</f>
        <v>143</v>
      </c>
      <c r="K69" s="102">
        <f>+'LA-San-118'!J92</f>
        <v>374</v>
      </c>
      <c r="L69" s="102">
        <f>+'LA-San-118'!K92</f>
        <v>3</v>
      </c>
      <c r="M69" s="102">
        <f>+'LA-San-118'!L92</f>
        <v>60</v>
      </c>
      <c r="N69" s="143">
        <f>+'LA-San-118'!M92</f>
        <v>58</v>
      </c>
      <c r="O69" s="143">
        <f>+'LA-San-118'!N92</f>
        <v>48</v>
      </c>
      <c r="P69" s="143">
        <f>+'LA-San-118'!O92</f>
        <v>3</v>
      </c>
      <c r="Q69" s="143">
        <f>+'LA-San-118'!P92</f>
        <v>33</v>
      </c>
      <c r="R69" s="148">
        <f t="shared" si="8"/>
        <v>1350</v>
      </c>
    </row>
    <row r="70" spans="1:18" ht="11.25">
      <c r="A70" s="209" t="str">
        <f t="shared" si="9"/>
        <v>922</v>
      </c>
      <c r="B70" s="209" t="s">
        <v>99</v>
      </c>
      <c r="C70" s="209" t="s">
        <v>100</v>
      </c>
      <c r="D70" s="213">
        <v>30700</v>
      </c>
      <c r="E70" s="181" t="s">
        <v>145</v>
      </c>
      <c r="F70" s="177">
        <f>+'LA-San-118'!E93</f>
        <v>0</v>
      </c>
      <c r="G70" s="102">
        <f>+'LA-San-118'!F93</f>
        <v>0</v>
      </c>
      <c r="H70" s="143">
        <f>+'LA-San-118'!G93</f>
        <v>0</v>
      </c>
      <c r="I70" s="143">
        <f>+'LA-San-118'!H93</f>
        <v>0</v>
      </c>
      <c r="J70" s="143">
        <f>+'LA-San-118'!I93</f>
        <v>0</v>
      </c>
      <c r="K70" s="102">
        <f>+'LA-San-118'!J93</f>
        <v>0</v>
      </c>
      <c r="L70" s="102">
        <f>+'LA-San-118'!K93</f>
        <v>0</v>
      </c>
      <c r="M70" s="102">
        <f>+'LA-San-118'!L93</f>
        <v>0</v>
      </c>
      <c r="N70" s="143">
        <f>+'LA-San-118'!M93</f>
        <v>0</v>
      </c>
      <c r="O70" s="143">
        <f>+'LA-San-118'!N93</f>
        <v>0</v>
      </c>
      <c r="P70" s="143">
        <f>+'LA-San-118'!O93</f>
        <v>0</v>
      </c>
      <c r="Q70" s="143">
        <f>+'LA-San-118'!P93</f>
        <v>0</v>
      </c>
      <c r="R70" s="148">
        <f t="shared" si="8"/>
        <v>0</v>
      </c>
    </row>
    <row r="71" spans="4:18" ht="12" thickBot="1">
      <c r="D71" s="216">
        <v>39999</v>
      </c>
      <c r="E71" s="220" t="s">
        <v>95</v>
      </c>
      <c r="F71" s="158">
        <f>SUM(F62:F70)</f>
        <v>23365</v>
      </c>
      <c r="G71" s="159">
        <f aca="true" t="shared" si="10" ref="G71:Q71">SUM(G62:G70)</f>
        <v>469</v>
      </c>
      <c r="H71" s="160">
        <f t="shared" si="10"/>
        <v>23</v>
      </c>
      <c r="I71" s="160">
        <f t="shared" si="10"/>
        <v>7779</v>
      </c>
      <c r="J71" s="160">
        <f t="shared" si="10"/>
        <v>21044</v>
      </c>
      <c r="K71" s="159">
        <f t="shared" si="10"/>
        <v>43983</v>
      </c>
      <c r="L71" s="159">
        <f t="shared" si="10"/>
        <v>241</v>
      </c>
      <c r="M71" s="159">
        <f t="shared" si="10"/>
        <v>7262</v>
      </c>
      <c r="N71" s="160">
        <f t="shared" si="10"/>
        <v>5316</v>
      </c>
      <c r="O71" s="160">
        <f t="shared" si="10"/>
        <v>5604</v>
      </c>
      <c r="P71" s="160">
        <f t="shared" si="10"/>
        <v>332</v>
      </c>
      <c r="Q71" s="160">
        <f t="shared" si="10"/>
        <v>17561</v>
      </c>
      <c r="R71" s="161">
        <f t="shared" si="8"/>
        <v>132979</v>
      </c>
    </row>
    <row r="72" spans="4:18" s="210" customFormat="1" ht="12" thickBot="1">
      <c r="D72" s="221">
        <v>49999</v>
      </c>
      <c r="E72" s="222" t="s">
        <v>146</v>
      </c>
      <c r="F72" s="162">
        <f>+F71+F60+F20</f>
        <v>74700</v>
      </c>
      <c r="G72" s="163">
        <f aca="true" t="shared" si="11" ref="G72:Q72">+G71+G60+G20</f>
        <v>760</v>
      </c>
      <c r="H72" s="163">
        <f t="shared" si="11"/>
        <v>34</v>
      </c>
      <c r="I72" s="163">
        <f t="shared" si="11"/>
        <v>13962</v>
      </c>
      <c r="J72" s="163">
        <f t="shared" si="11"/>
        <v>34381</v>
      </c>
      <c r="K72" s="163">
        <f t="shared" si="11"/>
        <v>64114</v>
      </c>
      <c r="L72" s="163">
        <f t="shared" si="11"/>
        <v>363</v>
      </c>
      <c r="M72" s="163">
        <f t="shared" si="11"/>
        <v>11472</v>
      </c>
      <c r="N72" s="163">
        <f t="shared" si="11"/>
        <v>10025</v>
      </c>
      <c r="O72" s="163">
        <f t="shared" si="11"/>
        <v>10761</v>
      </c>
      <c r="P72" s="163">
        <f t="shared" si="11"/>
        <v>501</v>
      </c>
      <c r="Q72" s="163">
        <f t="shared" si="11"/>
        <v>27413</v>
      </c>
      <c r="R72" s="164">
        <f t="shared" si="8"/>
        <v>248486</v>
      </c>
    </row>
    <row r="75" spans="5:17" ht="12.75">
      <c r="E75" s="396" t="s">
        <v>147</v>
      </c>
      <c r="F75" s="396"/>
      <c r="G75" s="396"/>
      <c r="O75" s="397" t="s">
        <v>148</v>
      </c>
      <c r="P75" s="397"/>
      <c r="Q75" s="397"/>
    </row>
    <row r="76" spans="15:17" ht="11.25">
      <c r="O76" s="223"/>
      <c r="P76" s="223"/>
      <c r="Q76" s="223"/>
    </row>
    <row r="77" spans="5:18" ht="11.25">
      <c r="E77" s="308"/>
      <c r="F77" s="308"/>
      <c r="G77" s="308"/>
      <c r="O77" s="224"/>
      <c r="P77" s="224"/>
      <c r="Q77" s="224"/>
      <c r="R77" s="223"/>
    </row>
  </sheetData>
  <sheetProtection password="A01C" sheet="1"/>
  <mergeCells count="35">
    <mergeCell ref="D3:R3"/>
    <mergeCell ref="E21:R21"/>
    <mergeCell ref="D4:R4"/>
    <mergeCell ref="D10:D12"/>
    <mergeCell ref="N10:N12"/>
    <mergeCell ref="E8:H8"/>
    <mergeCell ref="H11:H12"/>
    <mergeCell ref="M10:M12"/>
    <mergeCell ref="L10:L12"/>
    <mergeCell ref="E6:H6"/>
    <mergeCell ref="E75:G75"/>
    <mergeCell ref="O75:Q75"/>
    <mergeCell ref="F10:G10"/>
    <mergeCell ref="F11:F12"/>
    <mergeCell ref="G11:G12"/>
    <mergeCell ref="Q10:Q12"/>
    <mergeCell ref="H10:J10"/>
    <mergeCell ref="D5:D9"/>
    <mergeCell ref="E61:R61"/>
    <mergeCell ref="E10:E12"/>
    <mergeCell ref="K10:K12"/>
    <mergeCell ref="P10:P12"/>
    <mergeCell ref="L6:P6"/>
    <mergeCell ref="E13:R13"/>
    <mergeCell ref="L7:N7"/>
    <mergeCell ref="L8:P8"/>
    <mergeCell ref="E9:R9"/>
    <mergeCell ref="Q5:R8"/>
    <mergeCell ref="R10:R12"/>
    <mergeCell ref="O10:O12"/>
    <mergeCell ref="I11:I12"/>
    <mergeCell ref="J11:J12"/>
    <mergeCell ref="E5:H5"/>
    <mergeCell ref="L5:P5"/>
    <mergeCell ref="I5:K8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0" r:id="rId1"/>
  <headerFooter alignWithMargins="0">
    <oddHeader>&amp;L
MINISTERO DELLA SALUTE-SISTEMA INFORMATIVO SANITARIO</oddHeader>
    <oddFooter>&amp;LModello Ministeriale LA&amp;C&amp;P&amp;R&amp;D</oddFooter>
  </headerFooter>
  <rowBreaks count="2" manualBreakCount="2">
    <brk id="51" max="255" man="1"/>
    <brk id="72" max="255" man="1"/>
  </rowBreaks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3">
      <selection activeCell="N23" sqref="N23"/>
    </sheetView>
  </sheetViews>
  <sheetFormatPr defaultColWidth="5.140625" defaultRowHeight="12.75"/>
  <cols>
    <col min="1" max="1" width="5.8515625" style="49" bestFit="1" customWidth="1"/>
    <col min="2" max="2" width="23.28125" style="49" bestFit="1" customWidth="1"/>
    <col min="3" max="3" width="7.7109375" style="49" bestFit="1" customWidth="1"/>
    <col min="4" max="4" width="10.140625" style="49" bestFit="1" customWidth="1"/>
    <col min="5" max="5" width="17.57421875" style="49" bestFit="1" customWidth="1"/>
    <col min="6" max="6" width="31.00390625" style="49" customWidth="1"/>
    <col min="7" max="7" width="15.7109375" style="49" bestFit="1" customWidth="1"/>
    <col min="8" max="8" width="12.140625" style="49" bestFit="1" customWidth="1"/>
    <col min="9" max="9" width="15.57421875" style="49" bestFit="1" customWidth="1"/>
    <col min="10" max="10" width="11.140625" style="49" bestFit="1" customWidth="1"/>
    <col min="11" max="11" width="15.7109375" style="49" bestFit="1" customWidth="1"/>
    <col min="12" max="12" width="12.421875" style="49" bestFit="1" customWidth="1"/>
    <col min="13" max="13" width="13.7109375" style="49" bestFit="1" customWidth="1"/>
    <col min="14" max="14" width="10.421875" style="49" customWidth="1"/>
    <col min="15" max="15" width="12.8515625" style="49" customWidth="1"/>
    <col min="16" max="16384" width="5.140625" style="49" customWidth="1"/>
  </cols>
  <sheetData>
    <row r="1" spans="1:15" s="190" customFormat="1" ht="6.75" customHeight="1" hidden="1" thickBot="1">
      <c r="A1" s="190" t="s">
        <v>68</v>
      </c>
      <c r="B1" s="193" t="s">
        <v>69</v>
      </c>
      <c r="C1" s="191" t="s">
        <v>70</v>
      </c>
      <c r="D1" s="192" t="s">
        <v>71</v>
      </c>
      <c r="E1" s="192" t="s">
        <v>72</v>
      </c>
      <c r="F1" s="192" t="s">
        <v>73</v>
      </c>
      <c r="G1" s="192" t="s">
        <v>74</v>
      </c>
      <c r="H1" s="184" t="s">
        <v>75</v>
      </c>
      <c r="I1" s="184" t="s">
        <v>76</v>
      </c>
      <c r="J1" s="184" t="s">
        <v>77</v>
      </c>
      <c r="K1" s="183" t="s">
        <v>78</v>
      </c>
      <c r="L1" s="183" t="s">
        <v>79</v>
      </c>
      <c r="M1" s="183" t="s">
        <v>80</v>
      </c>
      <c r="N1" s="183" t="s">
        <v>81</v>
      </c>
      <c r="O1" s="208" t="s">
        <v>82</v>
      </c>
    </row>
    <row r="2" spans="1:15" s="190" customFormat="1" ht="12" customHeight="1" hidden="1">
      <c r="A2" s="190" t="s">
        <v>83</v>
      </c>
      <c r="B2" s="193" t="s">
        <v>83</v>
      </c>
      <c r="C2" s="190" t="s">
        <v>83</v>
      </c>
      <c r="D2" s="190" t="s">
        <v>83</v>
      </c>
      <c r="E2" s="190" t="s">
        <v>83</v>
      </c>
      <c r="F2" s="190" t="s">
        <v>83</v>
      </c>
      <c r="G2" s="190" t="s">
        <v>83</v>
      </c>
      <c r="H2" s="190" t="s">
        <v>83</v>
      </c>
      <c r="I2" s="190" t="s">
        <v>83</v>
      </c>
      <c r="J2" s="190" t="s">
        <v>83</v>
      </c>
      <c r="K2" s="190" t="s">
        <v>83</v>
      </c>
      <c r="L2" s="190" t="s">
        <v>83</v>
      </c>
      <c r="M2" s="190" t="s">
        <v>83</v>
      </c>
      <c r="N2" s="190" t="s">
        <v>83</v>
      </c>
      <c r="O2" s="190" t="s">
        <v>83</v>
      </c>
    </row>
    <row r="3" spans="1:15" ht="35.25" customHeight="1">
      <c r="A3" s="483" t="s">
        <v>84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8.25" customHeight="1" thickBot="1">
      <c r="A4" s="484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</row>
    <row r="5" spans="1:15" ht="13.5" thickBot="1">
      <c r="A5" s="465"/>
      <c r="B5" s="467" t="s">
        <v>85</v>
      </c>
      <c r="C5" s="468"/>
      <c r="D5" s="468"/>
      <c r="E5" s="468"/>
      <c r="F5" s="468"/>
      <c r="G5" s="468"/>
      <c r="H5" s="469"/>
      <c r="I5" s="516"/>
      <c r="J5" s="470" t="s">
        <v>86</v>
      </c>
      <c r="K5" s="471"/>
      <c r="L5" s="471"/>
      <c r="M5" s="471"/>
      <c r="N5" s="471"/>
      <c r="O5" s="472"/>
    </row>
    <row r="6" spans="1:15" ht="7.5" customHeight="1" thickBot="1">
      <c r="A6" s="465"/>
      <c r="B6" s="473"/>
      <c r="C6" s="474"/>
      <c r="D6" s="474"/>
      <c r="E6" s="474"/>
      <c r="F6" s="474"/>
      <c r="G6" s="474"/>
      <c r="H6" s="475"/>
      <c r="I6" s="516"/>
      <c r="J6" s="52"/>
      <c r="K6" s="53"/>
      <c r="L6" s="53"/>
      <c r="M6" s="53"/>
      <c r="N6" s="53"/>
      <c r="O6" s="54"/>
    </row>
    <row r="7" spans="1:15" ht="17.25" customHeight="1" thickBot="1">
      <c r="A7" s="465"/>
      <c r="B7" s="55" t="s">
        <v>87</v>
      </c>
      <c r="C7" s="349" t="s">
        <v>88</v>
      </c>
      <c r="D7" s="63"/>
      <c r="E7" s="477" t="str">
        <f>'MODELLO LA'!$G$7</f>
        <v>ATS/ASST/IRCCS</v>
      </c>
      <c r="F7" s="477"/>
      <c r="G7" s="350" t="str">
        <f>'MODELLO LA'!$H$7</f>
        <v>922</v>
      </c>
      <c r="H7" s="61"/>
      <c r="I7" s="516"/>
      <c r="J7" s="481" t="s">
        <v>90</v>
      </c>
      <c r="K7" s="477"/>
      <c r="L7" s="477"/>
      <c r="M7" s="64"/>
      <c r="N7" s="350" t="str">
        <f>Info!$B$3</f>
        <v>2017</v>
      </c>
      <c r="O7" s="61"/>
    </row>
    <row r="8" spans="1:15" ht="7.5" customHeight="1" thickBot="1">
      <c r="A8" s="465"/>
      <c r="B8" s="478"/>
      <c r="C8" s="479"/>
      <c r="D8" s="479"/>
      <c r="E8" s="479"/>
      <c r="F8" s="479"/>
      <c r="G8" s="479"/>
      <c r="H8" s="480"/>
      <c r="I8" s="516"/>
      <c r="J8" s="58"/>
      <c r="K8" s="59"/>
      <c r="L8" s="59"/>
      <c r="M8" s="59"/>
      <c r="N8" s="59"/>
      <c r="O8" s="60"/>
    </row>
    <row r="9" spans="1:15" ht="11.25" customHeight="1">
      <c r="A9" s="465"/>
      <c r="B9" s="137"/>
      <c r="C9" s="137"/>
      <c r="D9" s="137"/>
      <c r="E9" s="137"/>
      <c r="F9" s="137"/>
      <c r="G9" s="137"/>
      <c r="H9" s="137"/>
      <c r="I9" s="103"/>
      <c r="J9" s="64"/>
      <c r="K9" s="64"/>
      <c r="L9" s="64"/>
      <c r="M9" s="64"/>
      <c r="N9" s="64"/>
      <c r="O9" s="64"/>
    </row>
    <row r="10" spans="1:15" ht="12.75" customHeight="1" thickBot="1">
      <c r="A10" s="466"/>
      <c r="B10" s="495" t="s">
        <v>91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</row>
    <row r="11" spans="1:15" ht="23.25" customHeight="1">
      <c r="A11" s="511"/>
      <c r="B11" s="501" t="s">
        <v>92</v>
      </c>
      <c r="C11" s="506" t="s">
        <v>93</v>
      </c>
      <c r="D11" s="492"/>
      <c r="E11" s="507" t="s">
        <v>94</v>
      </c>
      <c r="F11" s="508"/>
      <c r="G11" s="508"/>
      <c r="H11" s="514" t="s">
        <v>75</v>
      </c>
      <c r="I11" s="492" t="s">
        <v>76</v>
      </c>
      <c r="J11" s="492" t="s">
        <v>77</v>
      </c>
      <c r="K11" s="492" t="s">
        <v>78</v>
      </c>
      <c r="L11" s="492" t="s">
        <v>79</v>
      </c>
      <c r="M11" s="492" t="s">
        <v>80</v>
      </c>
      <c r="N11" s="492" t="s">
        <v>81</v>
      </c>
      <c r="O11" s="492" t="s">
        <v>95</v>
      </c>
    </row>
    <row r="12" spans="1:15" ht="12.75" customHeight="1">
      <c r="A12" s="512"/>
      <c r="B12" s="502"/>
      <c r="C12" s="498" t="s">
        <v>96</v>
      </c>
      <c r="D12" s="493" t="s">
        <v>97</v>
      </c>
      <c r="E12" s="500" t="s">
        <v>72</v>
      </c>
      <c r="F12" s="490" t="s">
        <v>73</v>
      </c>
      <c r="G12" s="490" t="s">
        <v>74</v>
      </c>
      <c r="H12" s="515"/>
      <c r="I12" s="493"/>
      <c r="J12" s="493"/>
      <c r="K12" s="493"/>
      <c r="L12" s="496"/>
      <c r="M12" s="496"/>
      <c r="N12" s="504"/>
      <c r="O12" s="496"/>
    </row>
    <row r="13" spans="1:15" ht="13.5" thickBot="1">
      <c r="A13" s="513"/>
      <c r="B13" s="503"/>
      <c r="C13" s="499"/>
      <c r="D13" s="494"/>
      <c r="E13" s="497"/>
      <c r="F13" s="491"/>
      <c r="G13" s="491"/>
      <c r="H13" s="515"/>
      <c r="I13" s="494"/>
      <c r="J13" s="494"/>
      <c r="K13" s="494"/>
      <c r="L13" s="497"/>
      <c r="M13" s="497"/>
      <c r="N13" s="505"/>
      <c r="O13" s="497"/>
    </row>
    <row r="14" spans="1:14" ht="12.75" hidden="1">
      <c r="A14" s="51" t="s">
        <v>149</v>
      </c>
      <c r="B14" s="294"/>
      <c r="C14" s="49" t="s">
        <v>150</v>
      </c>
      <c r="D14" s="49" t="s">
        <v>151</v>
      </c>
      <c r="E14" s="49" t="s">
        <v>152</v>
      </c>
      <c r="F14" s="49" t="s">
        <v>153</v>
      </c>
      <c r="G14" s="49" t="s">
        <v>154</v>
      </c>
      <c r="H14" s="49" t="s">
        <v>155</v>
      </c>
      <c r="I14" s="49" t="s">
        <v>156</v>
      </c>
      <c r="J14" s="49" t="s">
        <v>157</v>
      </c>
      <c r="K14" s="49" t="s">
        <v>158</v>
      </c>
      <c r="L14" s="49" t="s">
        <v>159</v>
      </c>
      <c r="M14" s="49" t="s">
        <v>160</v>
      </c>
      <c r="N14" s="49" t="s">
        <v>161</v>
      </c>
    </row>
    <row r="15" spans="1:15" ht="12.75" hidden="1">
      <c r="A15" s="293" t="s">
        <v>162</v>
      </c>
      <c r="B15" s="294"/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2">
        <v>0</v>
      </c>
      <c r="K15" s="291">
        <v>0</v>
      </c>
      <c r="L15" s="291">
        <v>0</v>
      </c>
      <c r="M15" s="291">
        <v>0</v>
      </c>
      <c r="N15" s="291">
        <v>0</v>
      </c>
      <c r="O15" s="291"/>
    </row>
    <row r="16" spans="1:15" ht="12.75" hidden="1">
      <c r="A16" s="293" t="s">
        <v>162</v>
      </c>
      <c r="B16" s="294"/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2">
        <v>0</v>
      </c>
      <c r="K16" s="291">
        <v>0</v>
      </c>
      <c r="L16" s="291">
        <v>0</v>
      </c>
      <c r="M16" s="291">
        <v>0</v>
      </c>
      <c r="N16" s="291">
        <v>0</v>
      </c>
      <c r="O16" s="291"/>
    </row>
    <row r="17" spans="1:15" ht="12.75" hidden="1">
      <c r="A17" s="293" t="s">
        <v>162</v>
      </c>
      <c r="B17" s="294"/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/>
    </row>
    <row r="18" spans="1:15" ht="13.5" hidden="1" thickBot="1">
      <c r="A18" s="293" t="s">
        <v>162</v>
      </c>
      <c r="B18" s="294"/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2">
        <v>0</v>
      </c>
      <c r="K18" s="291">
        <v>0</v>
      </c>
      <c r="L18" s="291">
        <v>0</v>
      </c>
      <c r="M18" s="291">
        <v>0</v>
      </c>
      <c r="N18" s="291">
        <v>0</v>
      </c>
      <c r="O18" s="291"/>
    </row>
    <row r="19" spans="1:15" ht="15.75">
      <c r="A19" s="43"/>
      <c r="B19" s="3" t="s">
        <v>163</v>
      </c>
      <c r="C19" s="28"/>
      <c r="D19" s="26"/>
      <c r="E19" s="26"/>
      <c r="F19" s="247"/>
      <c r="G19" s="44"/>
      <c r="H19" s="27"/>
      <c r="I19" s="26"/>
      <c r="J19" s="26"/>
      <c r="K19" s="26"/>
      <c r="L19" s="247"/>
      <c r="M19" s="247"/>
      <c r="N19" s="247"/>
      <c r="O19" s="248"/>
    </row>
    <row r="20" spans="1:15" ht="12.75">
      <c r="A20" s="1" t="s">
        <v>164</v>
      </c>
      <c r="B20" s="4" t="s">
        <v>165</v>
      </c>
      <c r="C20" s="75"/>
      <c r="D20" s="76">
        <v>1</v>
      </c>
      <c r="E20" s="76"/>
      <c r="F20" s="76">
        <v>68</v>
      </c>
      <c r="G20" s="77">
        <v>21</v>
      </c>
      <c r="H20" s="78">
        <v>196</v>
      </c>
      <c r="I20" s="76"/>
      <c r="J20" s="76">
        <v>42</v>
      </c>
      <c r="K20" s="76">
        <v>233</v>
      </c>
      <c r="L20" s="76">
        <v>2</v>
      </c>
      <c r="M20" s="76"/>
      <c r="N20" s="76"/>
      <c r="O20" s="18">
        <f>SUM(C20:N20)</f>
        <v>563</v>
      </c>
    </row>
    <row r="21" spans="1:15" ht="12.75">
      <c r="A21" s="1" t="s">
        <v>166</v>
      </c>
      <c r="B21" s="4" t="s">
        <v>167</v>
      </c>
      <c r="C21" s="72"/>
      <c r="D21" s="73">
        <v>6</v>
      </c>
      <c r="E21" s="73"/>
      <c r="F21" s="73"/>
      <c r="G21" s="74">
        <v>2170</v>
      </c>
      <c r="H21" s="78"/>
      <c r="I21" s="73"/>
      <c r="J21" s="73">
        <v>671</v>
      </c>
      <c r="K21" s="73">
        <v>67</v>
      </c>
      <c r="L21" s="73">
        <v>257</v>
      </c>
      <c r="M21" s="73"/>
      <c r="N21" s="73">
        <v>10</v>
      </c>
      <c r="O21" s="18">
        <f>SUM(C21:N21)</f>
        <v>3181</v>
      </c>
    </row>
    <row r="22" spans="1:15" ht="13.5" thickBot="1">
      <c r="A22" s="21" t="s">
        <v>168</v>
      </c>
      <c r="B22" s="22" t="s">
        <v>169</v>
      </c>
      <c r="C22" s="79">
        <v>18</v>
      </c>
      <c r="D22" s="80">
        <v>315</v>
      </c>
      <c r="E22" s="80"/>
      <c r="F22" s="80">
        <v>28</v>
      </c>
      <c r="G22" s="81">
        <v>7808</v>
      </c>
      <c r="H22" s="82">
        <v>2151</v>
      </c>
      <c r="I22" s="80">
        <v>342</v>
      </c>
      <c r="J22" s="80">
        <v>1769</v>
      </c>
      <c r="K22" s="80">
        <v>4590</v>
      </c>
      <c r="L22" s="80">
        <v>5307</v>
      </c>
      <c r="M22" s="80">
        <v>501</v>
      </c>
      <c r="N22" s="80">
        <v>10657</v>
      </c>
      <c r="O22" s="95">
        <f>SUM(C22:N22)</f>
        <v>33486</v>
      </c>
    </row>
    <row r="23" spans="1:15" ht="12" customHeight="1" thickBot="1">
      <c r="A23" s="2" t="s">
        <v>170</v>
      </c>
      <c r="B23" s="5" t="s">
        <v>135</v>
      </c>
      <c r="C23" s="93">
        <f aca="true" t="shared" si="0" ref="C23:N23">SUM(C20:C22)</f>
        <v>18</v>
      </c>
      <c r="D23" s="94">
        <f t="shared" si="0"/>
        <v>322</v>
      </c>
      <c r="E23" s="94">
        <f t="shared" si="0"/>
        <v>0</v>
      </c>
      <c r="F23" s="94">
        <f t="shared" si="0"/>
        <v>96</v>
      </c>
      <c r="G23" s="94">
        <f t="shared" si="0"/>
        <v>9999</v>
      </c>
      <c r="H23" s="94">
        <f t="shared" si="0"/>
        <v>2347</v>
      </c>
      <c r="I23" s="94">
        <f t="shared" si="0"/>
        <v>342</v>
      </c>
      <c r="J23" s="94">
        <f t="shared" si="0"/>
        <v>2482</v>
      </c>
      <c r="K23" s="94">
        <f t="shared" si="0"/>
        <v>4890</v>
      </c>
      <c r="L23" s="94">
        <f t="shared" si="0"/>
        <v>5566</v>
      </c>
      <c r="M23" s="94">
        <f t="shared" si="0"/>
        <v>501</v>
      </c>
      <c r="N23" s="94">
        <f t="shared" si="0"/>
        <v>10667</v>
      </c>
      <c r="O23" s="20">
        <f>SUM(C23:N23)</f>
        <v>37230</v>
      </c>
    </row>
    <row r="24" spans="1:15" ht="17.25" customHeight="1" thickBot="1">
      <c r="A24" s="509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</row>
    <row r="25" spans="1:15" ht="21" customHeight="1" thickBot="1">
      <c r="A25" s="6"/>
      <c r="B25" s="415" t="s">
        <v>171</v>
      </c>
      <c r="C25" s="416"/>
      <c r="D25" s="416"/>
      <c r="E25" s="416"/>
      <c r="F25" s="417"/>
      <c r="H25" s="8"/>
      <c r="I25" s="418" t="s">
        <v>172</v>
      </c>
      <c r="J25" s="419"/>
      <c r="K25" s="419"/>
      <c r="L25" s="419"/>
      <c r="M25" s="419"/>
      <c r="N25" s="419"/>
      <c r="O25" s="420"/>
    </row>
    <row r="26" spans="1:15" ht="16.5" hidden="1" thickBot="1">
      <c r="A26" s="51" t="s">
        <v>149</v>
      </c>
      <c r="B26" s="421"/>
      <c r="C26" s="422"/>
      <c r="D26" s="422"/>
      <c r="E26" s="422"/>
      <c r="F26" s="301" t="s">
        <v>173</v>
      </c>
      <c r="H26" s="51" t="s">
        <v>149</v>
      </c>
      <c r="I26" s="421"/>
      <c r="J26" s="422"/>
      <c r="K26" s="422"/>
      <c r="L26" s="422"/>
      <c r="M26" s="422"/>
      <c r="N26" s="422"/>
      <c r="O26" s="300" t="s">
        <v>173</v>
      </c>
    </row>
    <row r="27" spans="1:15" ht="18.75" hidden="1" thickBot="1">
      <c r="A27" s="296" t="s">
        <v>162</v>
      </c>
      <c r="B27" s="421"/>
      <c r="C27" s="422"/>
      <c r="D27" s="422"/>
      <c r="E27" s="422"/>
      <c r="F27" s="291">
        <v>0</v>
      </c>
      <c r="H27" s="297" t="s">
        <v>162</v>
      </c>
      <c r="I27" s="421"/>
      <c r="J27" s="422"/>
      <c r="K27" s="422"/>
      <c r="L27" s="422"/>
      <c r="M27" s="422"/>
      <c r="N27" s="422"/>
      <c r="O27" s="291">
        <v>0</v>
      </c>
    </row>
    <row r="28" spans="1:15" ht="18.75" hidden="1" thickBot="1">
      <c r="A28" s="296" t="s">
        <v>162</v>
      </c>
      <c r="B28" s="421"/>
      <c r="C28" s="422"/>
      <c r="D28" s="422"/>
      <c r="E28" s="422"/>
      <c r="F28" s="291">
        <v>0</v>
      </c>
      <c r="H28" s="297" t="s">
        <v>162</v>
      </c>
      <c r="I28" s="421"/>
      <c r="J28" s="422"/>
      <c r="K28" s="422"/>
      <c r="L28" s="422"/>
      <c r="M28" s="422"/>
      <c r="N28" s="422"/>
      <c r="O28" s="291">
        <v>0</v>
      </c>
    </row>
    <row r="29" spans="1:15" ht="18.75" hidden="1" thickBot="1">
      <c r="A29" s="296" t="s">
        <v>162</v>
      </c>
      <c r="B29" s="421"/>
      <c r="C29" s="422"/>
      <c r="D29" s="422"/>
      <c r="E29" s="422"/>
      <c r="F29" s="291">
        <v>0</v>
      </c>
      <c r="H29" s="297" t="s">
        <v>162</v>
      </c>
      <c r="I29" s="421"/>
      <c r="J29" s="422"/>
      <c r="K29" s="422"/>
      <c r="L29" s="422"/>
      <c r="M29" s="422"/>
      <c r="N29" s="422"/>
      <c r="O29" s="291">
        <v>0</v>
      </c>
    </row>
    <row r="30" spans="1:15" ht="18.75" hidden="1" thickBot="1">
      <c r="A30" s="296" t="s">
        <v>162</v>
      </c>
      <c r="B30" s="298"/>
      <c r="C30" s="299"/>
      <c r="D30" s="299"/>
      <c r="E30" s="299"/>
      <c r="F30" s="291">
        <v>0</v>
      </c>
      <c r="H30" s="297" t="s">
        <v>162</v>
      </c>
      <c r="I30" s="421"/>
      <c r="J30" s="422"/>
      <c r="K30" s="422"/>
      <c r="L30" s="422"/>
      <c r="M30" s="422"/>
      <c r="N30" s="422"/>
      <c r="O30" s="291">
        <v>0</v>
      </c>
    </row>
    <row r="31" spans="1:15" ht="17.25" customHeight="1">
      <c r="A31" s="249"/>
      <c r="B31" s="487" t="s">
        <v>174</v>
      </c>
      <c r="C31" s="488"/>
      <c r="D31" s="488"/>
      <c r="E31" s="489"/>
      <c r="F31" s="309"/>
      <c r="H31" s="246"/>
      <c r="I31" s="446" t="s">
        <v>174</v>
      </c>
      <c r="J31" s="447"/>
      <c r="K31" s="447"/>
      <c r="L31" s="447"/>
      <c r="M31" s="447"/>
      <c r="N31" s="448"/>
      <c r="O31" s="45"/>
    </row>
    <row r="32" spans="1:15" ht="12.75" customHeight="1">
      <c r="A32" s="7" t="s">
        <v>175</v>
      </c>
      <c r="B32" s="428" t="s">
        <v>176</v>
      </c>
      <c r="C32" s="429"/>
      <c r="D32" s="429"/>
      <c r="E32" s="430"/>
      <c r="F32" s="310"/>
      <c r="H32" s="7" t="s">
        <v>177</v>
      </c>
      <c r="I32" s="431" t="s">
        <v>176</v>
      </c>
      <c r="J32" s="432"/>
      <c r="K32" s="432"/>
      <c r="L32" s="432"/>
      <c r="M32" s="432"/>
      <c r="N32" s="432"/>
      <c r="O32" s="83"/>
    </row>
    <row r="33" spans="1:15" ht="12.75" customHeight="1">
      <c r="A33" s="7" t="s">
        <v>178</v>
      </c>
      <c r="B33" s="428" t="s">
        <v>179</v>
      </c>
      <c r="C33" s="429"/>
      <c r="D33" s="429"/>
      <c r="E33" s="430"/>
      <c r="F33" s="310"/>
      <c r="H33" s="7" t="s">
        <v>180</v>
      </c>
      <c r="I33" s="431" t="s">
        <v>179</v>
      </c>
      <c r="J33" s="432"/>
      <c r="K33" s="432"/>
      <c r="L33" s="432"/>
      <c r="M33" s="432"/>
      <c r="N33" s="432"/>
      <c r="O33" s="83"/>
    </row>
    <row r="34" spans="1:15" ht="12.75" customHeight="1">
      <c r="A34" s="249"/>
      <c r="B34" s="458" t="s">
        <v>181</v>
      </c>
      <c r="C34" s="459"/>
      <c r="D34" s="459"/>
      <c r="E34" s="460"/>
      <c r="F34" s="311"/>
      <c r="H34" s="249"/>
      <c r="I34" s="441" t="s">
        <v>181</v>
      </c>
      <c r="J34" s="482"/>
      <c r="K34" s="482"/>
      <c r="L34" s="482"/>
      <c r="M34" s="482"/>
      <c r="N34" s="432"/>
      <c r="O34" s="46"/>
    </row>
    <row r="35" spans="1:15" ht="12.75">
      <c r="A35" s="249"/>
      <c r="B35" s="458" t="s">
        <v>182</v>
      </c>
      <c r="C35" s="459"/>
      <c r="D35" s="459"/>
      <c r="E35" s="460"/>
      <c r="F35" s="312"/>
      <c r="H35" s="249"/>
      <c r="I35" s="486" t="s">
        <v>182</v>
      </c>
      <c r="J35" s="432"/>
      <c r="K35" s="432"/>
      <c r="L35" s="432"/>
      <c r="M35" s="432"/>
      <c r="N35" s="432"/>
      <c r="O35" s="47"/>
    </row>
    <row r="36" spans="1:15" ht="12.75" customHeight="1">
      <c r="A36" s="9" t="s">
        <v>183</v>
      </c>
      <c r="B36" s="428" t="s">
        <v>176</v>
      </c>
      <c r="C36" s="429"/>
      <c r="D36" s="429"/>
      <c r="E36" s="430"/>
      <c r="F36" s="310"/>
      <c r="H36" s="9" t="s">
        <v>184</v>
      </c>
      <c r="I36" s="431" t="s">
        <v>176</v>
      </c>
      <c r="J36" s="432"/>
      <c r="K36" s="432"/>
      <c r="L36" s="432"/>
      <c r="M36" s="432"/>
      <c r="N36" s="432"/>
      <c r="O36" s="83"/>
    </row>
    <row r="37" spans="1:15" ht="12.75" customHeight="1">
      <c r="A37" s="9" t="s">
        <v>185</v>
      </c>
      <c r="B37" s="428" t="s">
        <v>179</v>
      </c>
      <c r="C37" s="429"/>
      <c r="D37" s="429"/>
      <c r="E37" s="430"/>
      <c r="F37" s="310"/>
      <c r="H37" s="9" t="s">
        <v>186</v>
      </c>
      <c r="I37" s="431" t="s">
        <v>179</v>
      </c>
      <c r="J37" s="432"/>
      <c r="K37" s="432"/>
      <c r="L37" s="432"/>
      <c r="M37" s="432"/>
      <c r="N37" s="432"/>
      <c r="O37" s="83"/>
    </row>
    <row r="38" spans="1:15" ht="12.75" customHeight="1">
      <c r="A38" s="250"/>
      <c r="B38" s="458" t="s">
        <v>187</v>
      </c>
      <c r="C38" s="459"/>
      <c r="D38" s="459"/>
      <c r="E38" s="460"/>
      <c r="F38" s="47"/>
      <c r="H38" s="250"/>
      <c r="I38" s="486" t="s">
        <v>187</v>
      </c>
      <c r="J38" s="432"/>
      <c r="K38" s="432"/>
      <c r="L38" s="432"/>
      <c r="M38" s="432"/>
      <c r="N38" s="432"/>
      <c r="O38" s="47"/>
    </row>
    <row r="39" spans="1:15" ht="12.75" customHeight="1">
      <c r="A39" s="9" t="s">
        <v>188</v>
      </c>
      <c r="B39" s="428" t="s">
        <v>176</v>
      </c>
      <c r="C39" s="429"/>
      <c r="D39" s="429"/>
      <c r="E39" s="430"/>
      <c r="F39" s="310">
        <v>34290</v>
      </c>
      <c r="H39" s="9" t="s">
        <v>189</v>
      </c>
      <c r="I39" s="431" t="s">
        <v>176</v>
      </c>
      <c r="J39" s="432"/>
      <c r="K39" s="432"/>
      <c r="L39" s="432"/>
      <c r="M39" s="432"/>
      <c r="N39" s="432"/>
      <c r="O39" s="83">
        <v>7078</v>
      </c>
    </row>
    <row r="40" spans="1:15" ht="12.75" customHeight="1">
      <c r="A40" s="9" t="s">
        <v>190</v>
      </c>
      <c r="B40" s="428" t="s">
        <v>179</v>
      </c>
      <c r="C40" s="429"/>
      <c r="D40" s="429"/>
      <c r="E40" s="430"/>
      <c r="F40" s="310"/>
      <c r="H40" s="9" t="s">
        <v>191</v>
      </c>
      <c r="I40" s="431" t="s">
        <v>179</v>
      </c>
      <c r="J40" s="432"/>
      <c r="K40" s="432"/>
      <c r="L40" s="432"/>
      <c r="M40" s="432"/>
      <c r="N40" s="432"/>
      <c r="O40" s="83"/>
    </row>
    <row r="41" spans="1:15" ht="12.75" customHeight="1">
      <c r="A41" s="250"/>
      <c r="B41" s="458" t="s">
        <v>192</v>
      </c>
      <c r="C41" s="459"/>
      <c r="D41" s="459"/>
      <c r="E41" s="460"/>
      <c r="F41" s="47"/>
      <c r="H41" s="250"/>
      <c r="I41" s="486" t="s">
        <v>192</v>
      </c>
      <c r="J41" s="432"/>
      <c r="K41" s="432"/>
      <c r="L41" s="432"/>
      <c r="M41" s="432"/>
      <c r="N41" s="432"/>
      <c r="O41" s="47"/>
    </row>
    <row r="42" spans="1:15" ht="12.75" customHeight="1">
      <c r="A42" s="9" t="s">
        <v>193</v>
      </c>
      <c r="B42" s="428" t="s">
        <v>176</v>
      </c>
      <c r="C42" s="429"/>
      <c r="D42" s="429"/>
      <c r="E42" s="430"/>
      <c r="F42" s="310">
        <v>27558</v>
      </c>
      <c r="H42" s="9" t="s">
        <v>194</v>
      </c>
      <c r="I42" s="431" t="s">
        <v>176</v>
      </c>
      <c r="J42" s="432"/>
      <c r="K42" s="432"/>
      <c r="L42" s="432"/>
      <c r="M42" s="432"/>
      <c r="N42" s="432"/>
      <c r="O42" s="83">
        <v>7568</v>
      </c>
    </row>
    <row r="43" spans="1:15" ht="12.75" customHeight="1">
      <c r="A43" s="9" t="s">
        <v>195</v>
      </c>
      <c r="B43" s="428" t="s">
        <v>179</v>
      </c>
      <c r="C43" s="429"/>
      <c r="D43" s="429"/>
      <c r="E43" s="430"/>
      <c r="F43" s="310"/>
      <c r="H43" s="9" t="s">
        <v>196</v>
      </c>
      <c r="I43" s="431" t="s">
        <v>179</v>
      </c>
      <c r="J43" s="432"/>
      <c r="K43" s="432"/>
      <c r="L43" s="432"/>
      <c r="M43" s="432"/>
      <c r="N43" s="432"/>
      <c r="O43" s="83"/>
    </row>
    <row r="44" spans="1:15" ht="12.75" customHeight="1">
      <c r="A44" s="250"/>
      <c r="B44" s="458" t="s">
        <v>197</v>
      </c>
      <c r="C44" s="459"/>
      <c r="D44" s="459"/>
      <c r="E44" s="460"/>
      <c r="F44" s="47"/>
      <c r="H44" s="250"/>
      <c r="I44" s="461" t="s">
        <v>197</v>
      </c>
      <c r="J44" s="464"/>
      <c r="K44" s="464"/>
      <c r="L44" s="464"/>
      <c r="M44" s="464"/>
      <c r="N44" s="464"/>
      <c r="O44" s="47"/>
    </row>
    <row r="45" spans="1:15" ht="12.75" customHeight="1">
      <c r="A45" s="9" t="s">
        <v>198</v>
      </c>
      <c r="B45" s="428" t="s">
        <v>176</v>
      </c>
      <c r="C45" s="429"/>
      <c r="D45" s="429"/>
      <c r="E45" s="430"/>
      <c r="F45" s="310"/>
      <c r="H45" s="9" t="s">
        <v>199</v>
      </c>
      <c r="I45" s="431" t="s">
        <v>176</v>
      </c>
      <c r="J45" s="432"/>
      <c r="K45" s="432"/>
      <c r="L45" s="432"/>
      <c r="M45" s="432"/>
      <c r="N45" s="432"/>
      <c r="O45" s="83"/>
    </row>
    <row r="46" spans="1:15" ht="12.75" customHeight="1">
      <c r="A46" s="9" t="s">
        <v>200</v>
      </c>
      <c r="B46" s="428" t="s">
        <v>179</v>
      </c>
      <c r="C46" s="429"/>
      <c r="D46" s="429"/>
      <c r="E46" s="430"/>
      <c r="F46" s="310"/>
      <c r="H46" s="9" t="s">
        <v>201</v>
      </c>
      <c r="I46" s="431" t="s">
        <v>179</v>
      </c>
      <c r="J46" s="482"/>
      <c r="K46" s="482"/>
      <c r="L46" s="482"/>
      <c r="M46" s="482"/>
      <c r="N46" s="482"/>
      <c r="O46" s="83"/>
    </row>
    <row r="47" spans="1:15" ht="12.75" customHeight="1">
      <c r="A47" s="9"/>
      <c r="B47" s="458" t="s">
        <v>202</v>
      </c>
      <c r="C47" s="459"/>
      <c r="D47" s="459"/>
      <c r="E47" s="460"/>
      <c r="F47" s="47"/>
      <c r="H47" s="9"/>
      <c r="I47" s="486" t="s">
        <v>202</v>
      </c>
      <c r="J47" s="432"/>
      <c r="K47" s="432"/>
      <c r="L47" s="432"/>
      <c r="M47" s="432"/>
      <c r="N47" s="432"/>
      <c r="O47" s="47"/>
    </row>
    <row r="48" spans="1:15" ht="12.75" customHeight="1">
      <c r="A48" s="9" t="s">
        <v>203</v>
      </c>
      <c r="B48" s="428" t="s">
        <v>176</v>
      </c>
      <c r="C48" s="429"/>
      <c r="D48" s="429"/>
      <c r="E48" s="430"/>
      <c r="F48" s="310"/>
      <c r="H48" s="9" t="s">
        <v>204</v>
      </c>
      <c r="I48" s="431" t="s">
        <v>176</v>
      </c>
      <c r="J48" s="432"/>
      <c r="K48" s="432"/>
      <c r="L48" s="432"/>
      <c r="M48" s="432"/>
      <c r="N48" s="432"/>
      <c r="O48" s="83"/>
    </row>
    <row r="49" spans="1:15" ht="12.75" customHeight="1">
      <c r="A49" s="9" t="s">
        <v>205</v>
      </c>
      <c r="B49" s="428" t="s">
        <v>179</v>
      </c>
      <c r="C49" s="429"/>
      <c r="D49" s="429"/>
      <c r="E49" s="430"/>
      <c r="F49" s="310"/>
      <c r="H49" s="9" t="s">
        <v>206</v>
      </c>
      <c r="I49" s="431" t="s">
        <v>179</v>
      </c>
      <c r="J49" s="482"/>
      <c r="K49" s="482"/>
      <c r="L49" s="482"/>
      <c r="M49" s="482"/>
      <c r="N49" s="482"/>
      <c r="O49" s="83"/>
    </row>
    <row r="50" spans="1:15" ht="12.75" customHeight="1">
      <c r="A50" s="9"/>
      <c r="B50" s="458" t="s">
        <v>207</v>
      </c>
      <c r="C50" s="459"/>
      <c r="D50" s="459"/>
      <c r="E50" s="460"/>
      <c r="F50" s="47"/>
      <c r="H50" s="9"/>
      <c r="I50" s="486" t="s">
        <v>207</v>
      </c>
      <c r="J50" s="432"/>
      <c r="K50" s="432"/>
      <c r="L50" s="432"/>
      <c r="M50" s="432"/>
      <c r="N50" s="432"/>
      <c r="O50" s="47"/>
    </row>
    <row r="51" spans="1:15" ht="12.75" customHeight="1">
      <c r="A51" s="10" t="s">
        <v>208</v>
      </c>
      <c r="B51" s="428" t="s">
        <v>176</v>
      </c>
      <c r="C51" s="429"/>
      <c r="D51" s="429"/>
      <c r="E51" s="430"/>
      <c r="F51" s="310">
        <v>1585</v>
      </c>
      <c r="H51" s="10" t="s">
        <v>209</v>
      </c>
      <c r="I51" s="431" t="s">
        <v>176</v>
      </c>
      <c r="J51" s="482"/>
      <c r="K51" s="482"/>
      <c r="L51" s="482"/>
      <c r="M51" s="482"/>
      <c r="N51" s="482"/>
      <c r="O51" s="83">
        <v>63</v>
      </c>
    </row>
    <row r="52" spans="1:15" ht="12.75" customHeight="1">
      <c r="A52" s="10" t="s">
        <v>210</v>
      </c>
      <c r="B52" s="428" t="s">
        <v>179</v>
      </c>
      <c r="C52" s="429"/>
      <c r="D52" s="429"/>
      <c r="E52" s="430"/>
      <c r="F52" s="310">
        <v>1388</v>
      </c>
      <c r="H52" s="10" t="s">
        <v>211</v>
      </c>
      <c r="I52" s="431" t="s">
        <v>179</v>
      </c>
      <c r="J52" s="482"/>
      <c r="K52" s="482"/>
      <c r="L52" s="482"/>
      <c r="M52" s="482"/>
      <c r="N52" s="482"/>
      <c r="O52" s="83"/>
    </row>
    <row r="53" spans="1:15" ht="12.75">
      <c r="A53" s="250"/>
      <c r="B53" s="458" t="s">
        <v>212</v>
      </c>
      <c r="C53" s="459"/>
      <c r="D53" s="459"/>
      <c r="E53" s="460"/>
      <c r="F53" s="47"/>
      <c r="H53" s="250"/>
      <c r="I53" s="486" t="s">
        <v>212</v>
      </c>
      <c r="J53" s="432"/>
      <c r="K53" s="432"/>
      <c r="L53" s="432"/>
      <c r="M53" s="432"/>
      <c r="N53" s="432"/>
      <c r="O53" s="47"/>
    </row>
    <row r="54" spans="1:15" ht="12.75" customHeight="1">
      <c r="A54" s="10" t="s">
        <v>213</v>
      </c>
      <c r="B54" s="428" t="s">
        <v>176</v>
      </c>
      <c r="C54" s="429"/>
      <c r="D54" s="429"/>
      <c r="E54" s="430"/>
      <c r="F54" s="310"/>
      <c r="H54" s="10" t="s">
        <v>214</v>
      </c>
      <c r="I54" s="431" t="s">
        <v>176</v>
      </c>
      <c r="J54" s="432"/>
      <c r="K54" s="432"/>
      <c r="L54" s="432"/>
      <c r="M54" s="432"/>
      <c r="N54" s="432"/>
      <c r="O54" s="83"/>
    </row>
    <row r="55" spans="1:15" ht="12.75" customHeight="1">
      <c r="A55" s="10" t="s">
        <v>215</v>
      </c>
      <c r="B55" s="428" t="s">
        <v>179</v>
      </c>
      <c r="C55" s="429"/>
      <c r="D55" s="429"/>
      <c r="E55" s="430"/>
      <c r="F55" s="310"/>
      <c r="H55" s="10" t="s">
        <v>216</v>
      </c>
      <c r="I55" s="431" t="s">
        <v>179</v>
      </c>
      <c r="J55" s="482"/>
      <c r="K55" s="482"/>
      <c r="L55" s="482"/>
      <c r="M55" s="482"/>
      <c r="N55" s="482"/>
      <c r="O55" s="83"/>
    </row>
    <row r="56" spans="1:15" ht="12.75" customHeight="1">
      <c r="A56" s="250"/>
      <c r="B56" s="458" t="s">
        <v>217</v>
      </c>
      <c r="C56" s="459"/>
      <c r="D56" s="459"/>
      <c r="E56" s="460"/>
      <c r="F56" s="47"/>
      <c r="H56" s="250"/>
      <c r="I56" s="486" t="s">
        <v>217</v>
      </c>
      <c r="J56" s="432"/>
      <c r="K56" s="432"/>
      <c r="L56" s="432"/>
      <c r="M56" s="432"/>
      <c r="N56" s="432"/>
      <c r="O56" s="47"/>
    </row>
    <row r="57" spans="1:15" ht="12.75" customHeight="1">
      <c r="A57" s="10" t="s">
        <v>218</v>
      </c>
      <c r="B57" s="428" t="s">
        <v>176</v>
      </c>
      <c r="C57" s="429"/>
      <c r="D57" s="429"/>
      <c r="E57" s="430"/>
      <c r="F57" s="310"/>
      <c r="H57" s="10" t="s">
        <v>219</v>
      </c>
      <c r="I57" s="431" t="s">
        <v>176</v>
      </c>
      <c r="J57" s="432"/>
      <c r="K57" s="432"/>
      <c r="L57" s="432"/>
      <c r="M57" s="432"/>
      <c r="N57" s="432"/>
      <c r="O57" s="83"/>
    </row>
    <row r="58" spans="1:15" ht="12.75" customHeight="1">
      <c r="A58" s="10" t="s">
        <v>220</v>
      </c>
      <c r="B58" s="428" t="s">
        <v>179</v>
      </c>
      <c r="C58" s="429"/>
      <c r="D58" s="429"/>
      <c r="E58" s="430"/>
      <c r="F58" s="310"/>
      <c r="H58" s="10" t="s">
        <v>221</v>
      </c>
      <c r="I58" s="431" t="s">
        <v>179</v>
      </c>
      <c r="J58" s="432"/>
      <c r="K58" s="432"/>
      <c r="L58" s="432"/>
      <c r="M58" s="432"/>
      <c r="N58" s="432"/>
      <c r="O58" s="83"/>
    </row>
    <row r="59" spans="1:15" ht="12.75" customHeight="1">
      <c r="A59" s="9"/>
      <c r="B59" s="458" t="s">
        <v>222</v>
      </c>
      <c r="C59" s="459"/>
      <c r="D59" s="459"/>
      <c r="E59" s="460"/>
      <c r="F59" s="48"/>
      <c r="H59" s="9"/>
      <c r="I59" s="461" t="s">
        <v>222</v>
      </c>
      <c r="J59" s="462"/>
      <c r="K59" s="462"/>
      <c r="L59" s="462"/>
      <c r="M59" s="462"/>
      <c r="N59" s="462"/>
      <c r="O59" s="48"/>
    </row>
    <row r="60" spans="1:15" ht="12.75" customHeight="1">
      <c r="A60" s="10" t="s">
        <v>223</v>
      </c>
      <c r="B60" s="428" t="s">
        <v>176</v>
      </c>
      <c r="C60" s="429"/>
      <c r="D60" s="429"/>
      <c r="E60" s="430"/>
      <c r="F60" s="310"/>
      <c r="H60" s="10" t="s">
        <v>224</v>
      </c>
      <c r="I60" s="463" t="s">
        <v>176</v>
      </c>
      <c r="J60" s="464"/>
      <c r="K60" s="464"/>
      <c r="L60" s="464"/>
      <c r="M60" s="464"/>
      <c r="N60" s="464"/>
      <c r="O60" s="83"/>
    </row>
    <row r="61" spans="1:15" ht="12.75" customHeight="1">
      <c r="A61" s="10" t="s">
        <v>225</v>
      </c>
      <c r="B61" s="428" t="s">
        <v>179</v>
      </c>
      <c r="C61" s="429"/>
      <c r="D61" s="429"/>
      <c r="E61" s="430"/>
      <c r="F61" s="310"/>
      <c r="H61" s="10" t="s">
        <v>226</v>
      </c>
      <c r="I61" s="463" t="s">
        <v>179</v>
      </c>
      <c r="J61" s="464"/>
      <c r="K61" s="464"/>
      <c r="L61" s="464"/>
      <c r="M61" s="464"/>
      <c r="N61" s="464"/>
      <c r="O61" s="83"/>
    </row>
    <row r="62" spans="1:15" ht="12.75" customHeight="1">
      <c r="A62" s="250"/>
      <c r="B62" s="458" t="s">
        <v>227</v>
      </c>
      <c r="C62" s="459"/>
      <c r="D62" s="459"/>
      <c r="E62" s="460"/>
      <c r="F62" s="46"/>
      <c r="H62" s="250"/>
      <c r="I62" s="441" t="s">
        <v>227</v>
      </c>
      <c r="J62" s="482"/>
      <c r="K62" s="482"/>
      <c r="L62" s="482"/>
      <c r="M62" s="482"/>
      <c r="N62" s="432"/>
      <c r="O62" s="46"/>
    </row>
    <row r="63" spans="1:15" ht="12.75" customHeight="1">
      <c r="A63" s="9" t="s">
        <v>228</v>
      </c>
      <c r="B63" s="428" t="s">
        <v>176</v>
      </c>
      <c r="C63" s="429"/>
      <c r="D63" s="429"/>
      <c r="E63" s="430"/>
      <c r="F63" s="310">
        <v>40189</v>
      </c>
      <c r="H63" s="9" t="s">
        <v>229</v>
      </c>
      <c r="I63" s="431" t="s">
        <v>176</v>
      </c>
      <c r="J63" s="432"/>
      <c r="K63" s="432"/>
      <c r="L63" s="432"/>
      <c r="M63" s="432"/>
      <c r="N63" s="432"/>
      <c r="O63" s="83">
        <v>20832</v>
      </c>
    </row>
    <row r="64" spans="1:15" ht="13.5" customHeight="1" thickBot="1">
      <c r="A64" s="11" t="s">
        <v>230</v>
      </c>
      <c r="B64" s="433" t="s">
        <v>179</v>
      </c>
      <c r="C64" s="434"/>
      <c r="D64" s="434"/>
      <c r="E64" s="435"/>
      <c r="F64" s="313"/>
      <c r="H64" s="11" t="s">
        <v>231</v>
      </c>
      <c r="I64" s="436" t="s">
        <v>179</v>
      </c>
      <c r="J64" s="437"/>
      <c r="K64" s="437"/>
      <c r="L64" s="437"/>
      <c r="M64" s="437"/>
      <c r="N64" s="437"/>
      <c r="O64" s="84"/>
    </row>
    <row r="65" spans="1:15" ht="17.25" customHeight="1">
      <c r="A65" s="65"/>
      <c r="B65" s="66"/>
      <c r="C65" s="67"/>
      <c r="D65" s="67"/>
      <c r="E65" s="67"/>
      <c r="G65" s="67"/>
      <c r="H65" s="65"/>
      <c r="I65" s="66"/>
      <c r="J65" s="67"/>
      <c r="K65" s="67"/>
      <c r="L65" s="67"/>
      <c r="M65" s="67"/>
      <c r="N65" s="67"/>
      <c r="O65" s="67"/>
    </row>
    <row r="66" spans="1:15" ht="17.25" customHeight="1">
      <c r="A66" s="483" t="s">
        <v>84</v>
      </c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</row>
    <row r="67" spans="1:15" ht="15.75" customHeight="1" thickBot="1">
      <c r="A67" s="484"/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</row>
    <row r="68" spans="1:15" ht="13.5" thickBot="1">
      <c r="A68" s="465"/>
      <c r="B68" s="467" t="s">
        <v>85</v>
      </c>
      <c r="C68" s="468"/>
      <c r="D68" s="468"/>
      <c r="E68" s="468"/>
      <c r="F68" s="468"/>
      <c r="G68" s="468"/>
      <c r="H68" s="469"/>
      <c r="I68" s="64"/>
      <c r="J68" s="470" t="s">
        <v>86</v>
      </c>
      <c r="K68" s="471"/>
      <c r="L68" s="471"/>
      <c r="M68" s="471"/>
      <c r="N68" s="471"/>
      <c r="O68" s="472"/>
    </row>
    <row r="69" spans="1:15" ht="7.5" customHeight="1" thickBot="1">
      <c r="A69" s="465"/>
      <c r="B69" s="473"/>
      <c r="C69" s="474"/>
      <c r="D69" s="474"/>
      <c r="E69" s="474"/>
      <c r="F69" s="474"/>
      <c r="G69" s="474"/>
      <c r="H69" s="475"/>
      <c r="I69" s="50"/>
      <c r="J69" s="52"/>
      <c r="K69" s="53"/>
      <c r="L69" s="53"/>
      <c r="M69" s="53"/>
      <c r="N69" s="53"/>
      <c r="O69" s="54"/>
    </row>
    <row r="70" spans="1:15" ht="17.25" customHeight="1" thickBot="1">
      <c r="A70" s="465"/>
      <c r="B70" s="55" t="s">
        <v>87</v>
      </c>
      <c r="C70" s="62" t="s">
        <v>88</v>
      </c>
      <c r="D70" s="63"/>
      <c r="E70" s="477" t="str">
        <f>'MODELLO LA'!$G$7</f>
        <v>ATS/ASST/IRCCS</v>
      </c>
      <c r="F70" s="477"/>
      <c r="G70" s="350" t="str">
        <f>'MODELLO LA'!$H$7</f>
        <v>922</v>
      </c>
      <c r="H70" s="61"/>
      <c r="I70" s="50"/>
      <c r="J70" s="481" t="s">
        <v>90</v>
      </c>
      <c r="K70" s="477"/>
      <c r="L70" s="477"/>
      <c r="M70" s="64"/>
      <c r="N70" s="295" t="str">
        <f>Info!$B$3</f>
        <v>2017</v>
      </c>
      <c r="O70" s="61"/>
    </row>
    <row r="71" spans="1:15" ht="7.5" customHeight="1" thickBot="1">
      <c r="A71" s="465"/>
      <c r="B71" s="478"/>
      <c r="C71" s="479"/>
      <c r="D71" s="479"/>
      <c r="E71" s="479"/>
      <c r="F71" s="479"/>
      <c r="G71" s="479"/>
      <c r="H71" s="480"/>
      <c r="I71" s="50"/>
      <c r="J71" s="58"/>
      <c r="K71" s="59"/>
      <c r="L71" s="59"/>
      <c r="M71" s="59"/>
      <c r="N71" s="59"/>
      <c r="O71" s="60"/>
    </row>
    <row r="72" spans="1:15" ht="12" customHeight="1" thickBot="1">
      <c r="A72" s="466"/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</row>
    <row r="73" spans="1:15" ht="16.5" thickBot="1">
      <c r="A73" s="23"/>
      <c r="B73" s="415" t="s">
        <v>232</v>
      </c>
      <c r="C73" s="416"/>
      <c r="D73" s="416"/>
      <c r="E73" s="416"/>
      <c r="F73" s="417"/>
      <c r="H73" s="23"/>
      <c r="I73" s="418" t="s">
        <v>233</v>
      </c>
      <c r="J73" s="419"/>
      <c r="K73" s="419"/>
      <c r="L73" s="419"/>
      <c r="M73" s="419"/>
      <c r="N73" s="419"/>
      <c r="O73" s="420"/>
    </row>
    <row r="74" spans="1:15" ht="16.5" hidden="1" thickBot="1">
      <c r="A74" s="51" t="s">
        <v>149</v>
      </c>
      <c r="B74" s="421"/>
      <c r="C74" s="422"/>
      <c r="D74" s="422"/>
      <c r="E74" s="422"/>
      <c r="F74" s="301" t="s">
        <v>173</v>
      </c>
      <c r="H74" s="51" t="s">
        <v>149</v>
      </c>
      <c r="I74" s="421"/>
      <c r="J74" s="422"/>
      <c r="K74" s="422"/>
      <c r="L74" s="422"/>
      <c r="M74" s="422"/>
      <c r="N74" s="422"/>
      <c r="O74" s="301" t="s">
        <v>173</v>
      </c>
    </row>
    <row r="75" spans="1:15" ht="18.75" hidden="1" thickBot="1">
      <c r="A75" s="296" t="s">
        <v>162</v>
      </c>
      <c r="B75" s="421"/>
      <c r="C75" s="422"/>
      <c r="D75" s="422"/>
      <c r="E75" s="422"/>
      <c r="F75" s="291">
        <v>0</v>
      </c>
      <c r="H75" s="297" t="s">
        <v>162</v>
      </c>
      <c r="I75" s="421"/>
      <c r="J75" s="422"/>
      <c r="K75" s="422"/>
      <c r="L75" s="422"/>
      <c r="M75" s="422"/>
      <c r="N75" s="422"/>
      <c r="O75" s="291">
        <v>0</v>
      </c>
    </row>
    <row r="76" spans="1:15" ht="18.75" hidden="1" thickBot="1">
      <c r="A76" s="296" t="s">
        <v>162</v>
      </c>
      <c r="B76" s="421"/>
      <c r="C76" s="422"/>
      <c r="D76" s="422"/>
      <c r="E76" s="422"/>
      <c r="F76" s="291">
        <v>0</v>
      </c>
      <c r="H76" s="297" t="s">
        <v>162</v>
      </c>
      <c r="I76" s="421"/>
      <c r="J76" s="422"/>
      <c r="K76" s="422"/>
      <c r="L76" s="422"/>
      <c r="M76" s="422"/>
      <c r="N76" s="422"/>
      <c r="O76" s="291">
        <v>0</v>
      </c>
    </row>
    <row r="77" spans="1:15" ht="18.75" hidden="1" thickBot="1">
      <c r="A77" s="296" t="s">
        <v>162</v>
      </c>
      <c r="B77" s="421"/>
      <c r="C77" s="422"/>
      <c r="D77" s="422"/>
      <c r="E77" s="422"/>
      <c r="F77" s="291">
        <v>0</v>
      </c>
      <c r="H77" s="297" t="s">
        <v>162</v>
      </c>
      <c r="I77" s="421"/>
      <c r="J77" s="422"/>
      <c r="K77" s="422"/>
      <c r="L77" s="422"/>
      <c r="M77" s="422"/>
      <c r="N77" s="422"/>
      <c r="O77" s="291">
        <v>0</v>
      </c>
    </row>
    <row r="78" spans="1:15" ht="18.75" hidden="1" thickBot="1">
      <c r="A78" s="296" t="s">
        <v>162</v>
      </c>
      <c r="B78" s="298"/>
      <c r="C78" s="299"/>
      <c r="D78" s="299"/>
      <c r="E78" s="299"/>
      <c r="F78" s="291">
        <v>0</v>
      </c>
      <c r="H78" s="297" t="s">
        <v>162</v>
      </c>
      <c r="I78" s="421"/>
      <c r="J78" s="422"/>
      <c r="K78" s="422"/>
      <c r="L78" s="422"/>
      <c r="M78" s="422"/>
      <c r="N78" s="422"/>
      <c r="O78" s="291">
        <v>0</v>
      </c>
    </row>
    <row r="79" spans="1:15" ht="27" customHeight="1">
      <c r="A79" s="251" t="s">
        <v>234</v>
      </c>
      <c r="B79" s="438" t="s">
        <v>235</v>
      </c>
      <c r="C79" s="439"/>
      <c r="D79" s="439"/>
      <c r="E79" s="440"/>
      <c r="F79" s="89"/>
      <c r="H79" s="252"/>
      <c r="I79" s="446" t="s">
        <v>236</v>
      </c>
      <c r="J79" s="447"/>
      <c r="K79" s="447"/>
      <c r="L79" s="447"/>
      <c r="M79" s="447"/>
      <c r="N79" s="448"/>
      <c r="O79" s="45"/>
    </row>
    <row r="80" spans="1:15" ht="15.75" customHeight="1">
      <c r="A80" s="7" t="s">
        <v>237</v>
      </c>
      <c r="B80" s="443" t="s">
        <v>238</v>
      </c>
      <c r="C80" s="444"/>
      <c r="D80" s="444"/>
      <c r="E80" s="445"/>
      <c r="F80" s="90"/>
      <c r="H80" s="7" t="s">
        <v>239</v>
      </c>
      <c r="I80" s="426" t="s">
        <v>240</v>
      </c>
      <c r="J80" s="427"/>
      <c r="K80" s="427"/>
      <c r="L80" s="427"/>
      <c r="M80" s="427"/>
      <c r="N80" s="427"/>
      <c r="O80" s="83"/>
    </row>
    <row r="81" spans="1:15" ht="19.5" customHeight="1" thickBot="1">
      <c r="A81" s="96" t="s">
        <v>241</v>
      </c>
      <c r="B81" s="449" t="s">
        <v>242</v>
      </c>
      <c r="C81" s="450"/>
      <c r="D81" s="450"/>
      <c r="E81" s="451"/>
      <c r="F81" s="91"/>
      <c r="H81" s="7" t="s">
        <v>243</v>
      </c>
      <c r="I81" s="426" t="s">
        <v>244</v>
      </c>
      <c r="J81" s="427"/>
      <c r="K81" s="427"/>
      <c r="L81" s="427"/>
      <c r="M81" s="427"/>
      <c r="N81" s="427"/>
      <c r="O81" s="83"/>
    </row>
    <row r="82" spans="1:15" ht="12.75">
      <c r="A82" s="70"/>
      <c r="B82" s="253"/>
      <c r="C82" s="253"/>
      <c r="D82" s="253"/>
      <c r="E82" s="253"/>
      <c r="F82" s="71"/>
      <c r="H82" s="249" t="s">
        <v>245</v>
      </c>
      <c r="I82" s="426" t="s">
        <v>246</v>
      </c>
      <c r="J82" s="427"/>
      <c r="K82" s="427"/>
      <c r="L82" s="427"/>
      <c r="M82" s="427"/>
      <c r="N82" s="427"/>
      <c r="O82" s="83"/>
    </row>
    <row r="83" spans="8:15" ht="12.75">
      <c r="H83" s="249" t="s">
        <v>247</v>
      </c>
      <c r="I83" s="426" t="s">
        <v>248</v>
      </c>
      <c r="J83" s="427"/>
      <c r="K83" s="427"/>
      <c r="L83" s="427"/>
      <c r="M83" s="427"/>
      <c r="N83" s="427"/>
      <c r="O83" s="83"/>
    </row>
    <row r="84" spans="1:15" ht="15" customHeight="1">
      <c r="A84" s="70"/>
      <c r="B84" s="253"/>
      <c r="C84" s="253"/>
      <c r="D84" s="253"/>
      <c r="E84" s="253"/>
      <c r="F84" s="71"/>
      <c r="H84" s="9" t="s">
        <v>249</v>
      </c>
      <c r="I84" s="426" t="s">
        <v>250</v>
      </c>
      <c r="J84" s="427"/>
      <c r="K84" s="427"/>
      <c r="L84" s="427"/>
      <c r="M84" s="427"/>
      <c r="N84" s="427"/>
      <c r="O84" s="83"/>
    </row>
    <row r="85" spans="1:15" ht="30.75" customHeight="1" thickBot="1">
      <c r="A85" s="65"/>
      <c r="B85" s="66"/>
      <c r="C85" s="67"/>
      <c r="D85" s="67"/>
      <c r="E85" s="67"/>
      <c r="F85" s="67"/>
      <c r="H85" s="9" t="s">
        <v>251</v>
      </c>
      <c r="I85" s="426" t="s">
        <v>252</v>
      </c>
      <c r="J85" s="427"/>
      <c r="K85" s="427"/>
      <c r="L85" s="427"/>
      <c r="M85" s="427"/>
      <c r="N85" s="427"/>
      <c r="O85" s="83"/>
    </row>
    <row r="86" spans="1:15" ht="33" customHeight="1" thickBot="1">
      <c r="A86" s="254"/>
      <c r="B86" s="415" t="s">
        <v>253</v>
      </c>
      <c r="C86" s="416"/>
      <c r="D86" s="416"/>
      <c r="E86" s="416"/>
      <c r="F86" s="417"/>
      <c r="H86" s="250" t="s">
        <v>254</v>
      </c>
      <c r="I86" s="426" t="s">
        <v>255</v>
      </c>
      <c r="J86" s="427"/>
      <c r="K86" s="427"/>
      <c r="L86" s="427"/>
      <c r="M86" s="427"/>
      <c r="N86" s="427"/>
      <c r="O86" s="83"/>
    </row>
    <row r="87" spans="1:15" ht="12.75">
      <c r="A87" s="255" t="s">
        <v>256</v>
      </c>
      <c r="B87" s="438" t="s">
        <v>257</v>
      </c>
      <c r="C87" s="439"/>
      <c r="D87" s="439"/>
      <c r="E87" s="440"/>
      <c r="F87" s="85"/>
      <c r="H87" s="9"/>
      <c r="I87" s="441" t="s">
        <v>258</v>
      </c>
      <c r="J87" s="442"/>
      <c r="K87" s="442"/>
      <c r="L87" s="442"/>
      <c r="M87" s="442"/>
      <c r="N87" s="442"/>
      <c r="O87" s="47"/>
    </row>
    <row r="88" spans="1:15" ht="12.75">
      <c r="A88" s="256" t="s">
        <v>259</v>
      </c>
      <c r="B88" s="443" t="s">
        <v>260</v>
      </c>
      <c r="C88" s="444"/>
      <c r="D88" s="444"/>
      <c r="E88" s="445"/>
      <c r="F88" s="86">
        <v>188</v>
      </c>
      <c r="H88" s="9" t="s">
        <v>261</v>
      </c>
      <c r="I88" s="426" t="s">
        <v>262</v>
      </c>
      <c r="J88" s="427"/>
      <c r="K88" s="427"/>
      <c r="L88" s="427"/>
      <c r="M88" s="427"/>
      <c r="N88" s="427"/>
      <c r="O88" s="83"/>
    </row>
    <row r="89" spans="1:15" ht="13.5" thickBot="1">
      <c r="A89" s="257" t="s">
        <v>263</v>
      </c>
      <c r="B89" s="423" t="s">
        <v>264</v>
      </c>
      <c r="C89" s="424"/>
      <c r="D89" s="424"/>
      <c r="E89" s="425"/>
      <c r="F89" s="87">
        <v>116</v>
      </c>
      <c r="H89" s="250" t="s">
        <v>265</v>
      </c>
      <c r="I89" s="426" t="s">
        <v>266</v>
      </c>
      <c r="J89" s="427"/>
      <c r="K89" s="427"/>
      <c r="L89" s="427"/>
      <c r="M89" s="427"/>
      <c r="N89" s="427"/>
      <c r="O89" s="83"/>
    </row>
    <row r="90" spans="1:15" ht="12.75">
      <c r="A90" s="258"/>
      <c r="B90" s="68"/>
      <c r="C90" s="68"/>
      <c r="D90" s="68"/>
      <c r="E90" s="68"/>
      <c r="F90" s="69"/>
      <c r="H90" s="9" t="s">
        <v>267</v>
      </c>
      <c r="I90" s="426" t="s">
        <v>268</v>
      </c>
      <c r="J90" s="427"/>
      <c r="K90" s="427"/>
      <c r="L90" s="427"/>
      <c r="M90" s="427"/>
      <c r="N90" s="427"/>
      <c r="O90" s="83"/>
    </row>
    <row r="91" spans="8:15" ht="12.75">
      <c r="H91" s="9" t="s">
        <v>269</v>
      </c>
      <c r="I91" s="426" t="s">
        <v>270</v>
      </c>
      <c r="J91" s="427"/>
      <c r="K91" s="427"/>
      <c r="L91" s="427"/>
      <c r="M91" s="427"/>
      <c r="N91" s="427"/>
      <c r="O91" s="83"/>
    </row>
    <row r="92" spans="1:15" ht="12.75">
      <c r="A92" s="259"/>
      <c r="B92" s="452"/>
      <c r="C92" s="452"/>
      <c r="D92" s="452"/>
      <c r="E92" s="452"/>
      <c r="F92" s="452"/>
      <c r="G92" s="67"/>
      <c r="H92" s="250" t="s">
        <v>271</v>
      </c>
      <c r="I92" s="426" t="s">
        <v>272</v>
      </c>
      <c r="J92" s="427"/>
      <c r="K92" s="427"/>
      <c r="L92" s="427"/>
      <c r="M92" s="427"/>
      <c r="N92" s="427"/>
      <c r="O92" s="83"/>
    </row>
    <row r="93" spans="1:15" ht="12.75">
      <c r="A93" s="65"/>
      <c r="F93" s="98"/>
      <c r="G93" s="67"/>
      <c r="H93" s="9" t="s">
        <v>273</v>
      </c>
      <c r="I93" s="426" t="s">
        <v>274</v>
      </c>
      <c r="J93" s="427"/>
      <c r="K93" s="427"/>
      <c r="L93" s="427"/>
      <c r="M93" s="427"/>
      <c r="N93" s="427"/>
      <c r="O93" s="83"/>
    </row>
    <row r="94" spans="1:15" ht="12.75">
      <c r="A94" s="65"/>
      <c r="B94" s="100"/>
      <c r="F94" s="67"/>
      <c r="G94" s="67"/>
      <c r="H94" s="9" t="s">
        <v>275</v>
      </c>
      <c r="I94" s="426" t="s">
        <v>276</v>
      </c>
      <c r="J94" s="427"/>
      <c r="K94" s="427"/>
      <c r="L94" s="427"/>
      <c r="M94" s="427"/>
      <c r="N94" s="427"/>
      <c r="O94" s="83"/>
    </row>
    <row r="95" spans="1:15" ht="12.75">
      <c r="A95" s="259"/>
      <c r="B95" s="66"/>
      <c r="F95" s="67"/>
      <c r="G95" s="67"/>
      <c r="H95" s="250" t="s">
        <v>277</v>
      </c>
      <c r="I95" s="426" t="s">
        <v>278</v>
      </c>
      <c r="J95" s="427"/>
      <c r="K95" s="427"/>
      <c r="L95" s="427"/>
      <c r="M95" s="427"/>
      <c r="N95" s="427"/>
      <c r="O95" s="83"/>
    </row>
    <row r="96" spans="1:15" ht="13.5" thickBot="1">
      <c r="A96" s="65"/>
      <c r="B96" s="452"/>
      <c r="C96" s="453"/>
      <c r="D96" s="453"/>
      <c r="E96" s="453"/>
      <c r="F96" s="453"/>
      <c r="G96" s="67"/>
      <c r="H96" s="14" t="s">
        <v>279</v>
      </c>
      <c r="I96" s="454" t="s">
        <v>280</v>
      </c>
      <c r="J96" s="455"/>
      <c r="K96" s="455"/>
      <c r="L96" s="455"/>
      <c r="M96" s="455"/>
      <c r="N96" s="455"/>
      <c r="O96" s="88"/>
    </row>
    <row r="97" spans="1:15" ht="13.5" thickBot="1">
      <c r="A97" s="65"/>
      <c r="B97" s="50"/>
      <c r="C97" s="50"/>
      <c r="D97" s="50"/>
      <c r="E97" s="50"/>
      <c r="F97" s="50"/>
      <c r="G97" s="67"/>
      <c r="H97" s="24" t="s">
        <v>281</v>
      </c>
      <c r="I97" s="456" t="s">
        <v>146</v>
      </c>
      <c r="J97" s="457"/>
      <c r="K97" s="457"/>
      <c r="L97" s="457"/>
      <c r="M97" s="457"/>
      <c r="N97" s="457"/>
      <c r="O97" s="92">
        <f>SUM(O80:O96)</f>
        <v>0</v>
      </c>
    </row>
    <row r="98" spans="2:15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2.75" customHeight="1">
      <c r="B100" s="413" t="s">
        <v>147</v>
      </c>
      <c r="C100" s="413"/>
      <c r="D100" s="413"/>
      <c r="E100" s="413"/>
      <c r="F100" s="413"/>
      <c r="G100" s="50"/>
      <c r="H100" s="50"/>
      <c r="I100" s="50"/>
      <c r="J100" s="50"/>
      <c r="K100" s="50"/>
      <c r="L100" s="397" t="s">
        <v>148</v>
      </c>
      <c r="M100" s="397"/>
      <c r="N100" s="397"/>
      <c r="O100" s="50"/>
    </row>
    <row r="101" spans="2:15" ht="12.75">
      <c r="B101" s="209"/>
      <c r="C101" s="209"/>
      <c r="D101" s="209"/>
      <c r="E101" s="50"/>
      <c r="F101" s="50"/>
      <c r="G101" s="50"/>
      <c r="H101" s="50"/>
      <c r="I101" s="50"/>
      <c r="J101" s="50"/>
      <c r="K101" s="50"/>
      <c r="L101" s="67"/>
      <c r="M101" s="67"/>
      <c r="N101" s="67"/>
      <c r="O101" s="50"/>
    </row>
    <row r="102" spans="2:15" ht="12.75">
      <c r="B102" s="414"/>
      <c r="C102" s="414"/>
      <c r="D102" s="414"/>
      <c r="E102" s="414"/>
      <c r="F102" s="414"/>
      <c r="G102" s="50"/>
      <c r="H102" s="50"/>
      <c r="I102" s="50"/>
      <c r="J102" s="50"/>
      <c r="K102" s="50"/>
      <c r="L102" s="99"/>
      <c r="M102" s="99"/>
      <c r="N102" s="99"/>
      <c r="O102" s="50"/>
    </row>
    <row r="103" spans="2:15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2:15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2:15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2:15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2:15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2:15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2:15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2:15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2:15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2:15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2:15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2:15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7:15" ht="12.75">
      <c r="G162" s="50"/>
      <c r="H162" s="50"/>
      <c r="I162" s="50"/>
      <c r="J162" s="50"/>
      <c r="K162" s="50"/>
      <c r="L162" s="50"/>
      <c r="M162" s="50"/>
      <c r="N162" s="50"/>
      <c r="O162" s="50"/>
    </row>
  </sheetData>
  <sheetProtection password="A01C" sheet="1"/>
  <mergeCells count="160">
    <mergeCell ref="A3:O3"/>
    <mergeCell ref="A4:O4"/>
    <mergeCell ref="A5:A10"/>
    <mergeCell ref="B5:H5"/>
    <mergeCell ref="I5:I8"/>
    <mergeCell ref="J5:O5"/>
    <mergeCell ref="B6:H6"/>
    <mergeCell ref="E7:F7"/>
    <mergeCell ref="J7:L7"/>
    <mergeCell ref="B8:H8"/>
    <mergeCell ref="K11:K13"/>
    <mergeCell ref="L11:L13"/>
    <mergeCell ref="A24:O24"/>
    <mergeCell ref="B25:F25"/>
    <mergeCell ref="I25:O25"/>
    <mergeCell ref="B75:E75"/>
    <mergeCell ref="I75:N75"/>
    <mergeCell ref="A11:A13"/>
    <mergeCell ref="H11:H13"/>
    <mergeCell ref="B28:E28"/>
    <mergeCell ref="B10:O10"/>
    <mergeCell ref="O11:O13"/>
    <mergeCell ref="C12:C13"/>
    <mergeCell ref="D12:D13"/>
    <mergeCell ref="E12:E13"/>
    <mergeCell ref="B11:B13"/>
    <mergeCell ref="N11:N13"/>
    <mergeCell ref="C11:D11"/>
    <mergeCell ref="E11:G11"/>
    <mergeCell ref="M11:M13"/>
    <mergeCell ref="F12:F13"/>
    <mergeCell ref="G12:G13"/>
    <mergeCell ref="I11:I13"/>
    <mergeCell ref="J11:J13"/>
    <mergeCell ref="I28:N28"/>
    <mergeCell ref="B32:E32"/>
    <mergeCell ref="I32:N32"/>
    <mergeCell ref="I26:N26"/>
    <mergeCell ref="I27:N27"/>
    <mergeCell ref="B26:E26"/>
    <mergeCell ref="B33:E33"/>
    <mergeCell ref="I33:N33"/>
    <mergeCell ref="B27:E27"/>
    <mergeCell ref="B31:E31"/>
    <mergeCell ref="I31:N31"/>
    <mergeCell ref="B34:E34"/>
    <mergeCell ref="I34:N34"/>
    <mergeCell ref="I30:N30"/>
    <mergeCell ref="I29:N29"/>
    <mergeCell ref="B35:E35"/>
    <mergeCell ref="I35:N35"/>
    <mergeCell ref="B36:E36"/>
    <mergeCell ref="I36:N36"/>
    <mergeCell ref="B37:E37"/>
    <mergeCell ref="I37:N37"/>
    <mergeCell ref="B38:E38"/>
    <mergeCell ref="I38:N38"/>
    <mergeCell ref="I39:N39"/>
    <mergeCell ref="B40:E40"/>
    <mergeCell ref="I40:N40"/>
    <mergeCell ref="B41:E41"/>
    <mergeCell ref="I41:N41"/>
    <mergeCell ref="B42:E42"/>
    <mergeCell ref="I42:N42"/>
    <mergeCell ref="B39:E39"/>
    <mergeCell ref="B43:E43"/>
    <mergeCell ref="I43:N43"/>
    <mergeCell ref="B44:E44"/>
    <mergeCell ref="I44:N44"/>
    <mergeCell ref="B45:E45"/>
    <mergeCell ref="I45:N45"/>
    <mergeCell ref="B46:E46"/>
    <mergeCell ref="I46:N46"/>
    <mergeCell ref="B47:E47"/>
    <mergeCell ref="I47:N47"/>
    <mergeCell ref="B48:E48"/>
    <mergeCell ref="I48:N48"/>
    <mergeCell ref="I49:N49"/>
    <mergeCell ref="B50:E50"/>
    <mergeCell ref="I50:N50"/>
    <mergeCell ref="B51:E51"/>
    <mergeCell ref="I51:N51"/>
    <mergeCell ref="B52:E52"/>
    <mergeCell ref="I52:N52"/>
    <mergeCell ref="B49:E49"/>
    <mergeCell ref="I53:N53"/>
    <mergeCell ref="B53:E53"/>
    <mergeCell ref="B54:E54"/>
    <mergeCell ref="I54:N54"/>
    <mergeCell ref="B55:E55"/>
    <mergeCell ref="I55:N55"/>
    <mergeCell ref="B56:E56"/>
    <mergeCell ref="I56:N56"/>
    <mergeCell ref="I57:N57"/>
    <mergeCell ref="B58:E58"/>
    <mergeCell ref="I58:N58"/>
    <mergeCell ref="B57:E57"/>
    <mergeCell ref="B71:H71"/>
    <mergeCell ref="J70:L70"/>
    <mergeCell ref="I61:N61"/>
    <mergeCell ref="B62:E62"/>
    <mergeCell ref="I62:N62"/>
    <mergeCell ref="B61:E61"/>
    <mergeCell ref="A66:O66"/>
    <mergeCell ref="A67:O67"/>
    <mergeCell ref="B59:E59"/>
    <mergeCell ref="I59:N59"/>
    <mergeCell ref="B60:E60"/>
    <mergeCell ref="I60:N60"/>
    <mergeCell ref="A68:A72"/>
    <mergeCell ref="B68:H68"/>
    <mergeCell ref="J68:O68"/>
    <mergeCell ref="B69:H69"/>
    <mergeCell ref="B72:O72"/>
    <mergeCell ref="E70:F70"/>
    <mergeCell ref="L100:N100"/>
    <mergeCell ref="I90:N90"/>
    <mergeCell ref="I91:N91"/>
    <mergeCell ref="B92:F92"/>
    <mergeCell ref="I92:N92"/>
    <mergeCell ref="B86:F86"/>
    <mergeCell ref="I86:N86"/>
    <mergeCell ref="B96:F96"/>
    <mergeCell ref="I96:N96"/>
    <mergeCell ref="I97:N97"/>
    <mergeCell ref="B79:E79"/>
    <mergeCell ref="I79:N79"/>
    <mergeCell ref="B80:E80"/>
    <mergeCell ref="I80:N80"/>
    <mergeCell ref="B81:E81"/>
    <mergeCell ref="I81:N81"/>
    <mergeCell ref="I82:N82"/>
    <mergeCell ref="I95:N95"/>
    <mergeCell ref="B87:E87"/>
    <mergeCell ref="I87:N87"/>
    <mergeCell ref="B88:E88"/>
    <mergeCell ref="I88:N88"/>
    <mergeCell ref="I84:N84"/>
    <mergeCell ref="I85:N85"/>
    <mergeCell ref="I83:N83"/>
    <mergeCell ref="I78:N78"/>
    <mergeCell ref="B74:E74"/>
    <mergeCell ref="I74:N74"/>
    <mergeCell ref="I93:N93"/>
    <mergeCell ref="I94:N94"/>
    <mergeCell ref="B29:E29"/>
    <mergeCell ref="B63:E63"/>
    <mergeCell ref="I63:N63"/>
    <mergeCell ref="B64:E64"/>
    <mergeCell ref="I64:N64"/>
    <mergeCell ref="B100:F100"/>
    <mergeCell ref="B102:F102"/>
    <mergeCell ref="B73:F73"/>
    <mergeCell ref="I73:O73"/>
    <mergeCell ref="B76:E76"/>
    <mergeCell ref="B77:E77"/>
    <mergeCell ref="B89:E89"/>
    <mergeCell ref="I89:N89"/>
    <mergeCell ref="I76:N76"/>
    <mergeCell ref="I77:N77"/>
  </mergeCells>
  <printOptions horizontalCentered="1"/>
  <pageMargins left="0.15748031496063" right="0.15748031496063" top="0.669291338582677" bottom="0.433070866141732" header="0.15748031496063" footer="0.15748031496063"/>
  <pageSetup fitToHeight="1" fitToWidth="1" horizontalDpi="300" verticalDpi="300" orientation="portrait" paperSize="9" scale="47" r:id="rId1"/>
  <headerFooter alignWithMargins="0">
    <oddHeader>&amp;L
MINISTERO DELLA SALUTE-SISTEMA INFORMATIVO SANITARIO</oddHeader>
    <oddFooter>&amp;LALLEGATI LA&amp;C&amp;P&amp;R&amp;D</oddFooter>
  </headerFooter>
  <rowBreaks count="1" manualBreakCount="1">
    <brk id="63" max="255" man="1"/>
  </rowBreaks>
  <customProperties>
    <customPr name="layoutContexts" r:id="rId2"/>
    <customPr name="SaveUndoMod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showGridLines="0" zoomScale="90" zoomScaleNormal="90" zoomScaleSheetLayoutView="100" zoomScalePageLayoutView="0" workbookViewId="0" topLeftCell="F67">
      <selection activeCell="Q94" sqref="Q94"/>
    </sheetView>
  </sheetViews>
  <sheetFormatPr defaultColWidth="9.140625" defaultRowHeight="12.75"/>
  <cols>
    <col min="1" max="1" width="9.421875" style="189" hidden="1" customWidth="1"/>
    <col min="2" max="2" width="6.421875" style="189" hidden="1" customWidth="1"/>
    <col min="3" max="3" width="11.421875" style="51" bestFit="1" customWidth="1"/>
    <col min="4" max="4" width="40.00390625" style="50" customWidth="1"/>
    <col min="5" max="5" width="10.421875" style="49" customWidth="1"/>
    <col min="6" max="6" width="14.57421875" style="49" customWidth="1"/>
    <col min="7" max="7" width="17.57421875" style="49" bestFit="1" customWidth="1"/>
    <col min="8" max="8" width="18.28125" style="49" customWidth="1"/>
    <col min="9" max="9" width="15.7109375" style="49" bestFit="1" customWidth="1"/>
    <col min="10" max="10" width="15.7109375" style="49" customWidth="1"/>
    <col min="11" max="11" width="19.140625" style="49" customWidth="1"/>
    <col min="12" max="12" width="21.7109375" style="49" bestFit="1" customWidth="1"/>
    <col min="13" max="13" width="22.421875" style="49" customWidth="1"/>
    <col min="14" max="14" width="12.421875" style="49" bestFit="1" customWidth="1"/>
    <col min="15" max="15" width="24.57421875" style="49" bestFit="1" customWidth="1"/>
    <col min="16" max="16" width="10.7109375" style="49" customWidth="1"/>
    <col min="17" max="17" width="14.28125" style="49" customWidth="1"/>
    <col min="18" max="16384" width="9.140625" style="49" customWidth="1"/>
  </cols>
  <sheetData>
    <row r="1" spans="3:17" ht="18">
      <c r="C1" s="403" t="s">
        <v>282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3:17" ht="13.5" thickBot="1">
      <c r="C2" s="542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</row>
    <row r="3" spans="3:17" ht="13.5" thickBot="1">
      <c r="C3" s="542"/>
      <c r="D3" s="525" t="s">
        <v>85</v>
      </c>
      <c r="E3" s="526"/>
      <c r="F3" s="526"/>
      <c r="G3" s="527"/>
      <c r="H3" s="528"/>
      <c r="I3" s="550"/>
      <c r="J3" s="551"/>
      <c r="K3" s="555" t="s">
        <v>86</v>
      </c>
      <c r="L3" s="556"/>
      <c r="M3" s="556"/>
      <c r="N3" s="556"/>
      <c r="O3" s="557"/>
      <c r="P3" s="528"/>
      <c r="Q3" s="529"/>
    </row>
    <row r="4" spans="3:17" ht="13.5" thickBot="1">
      <c r="C4" s="542"/>
      <c r="D4" s="552"/>
      <c r="E4" s="553"/>
      <c r="F4" s="553"/>
      <c r="G4" s="554"/>
      <c r="H4" s="528"/>
      <c r="I4" s="550"/>
      <c r="J4" s="551"/>
      <c r="K4" s="558"/>
      <c r="L4" s="559"/>
      <c r="M4" s="559"/>
      <c r="N4" s="559"/>
      <c r="O4" s="560"/>
      <c r="P4" s="528"/>
      <c r="Q4" s="529"/>
    </row>
    <row r="5" spans="3:17" ht="13.5" thickBot="1">
      <c r="C5" s="542"/>
      <c r="D5" s="194" t="s">
        <v>87</v>
      </c>
      <c r="E5" s="352" t="s">
        <v>88</v>
      </c>
      <c r="F5" s="348" t="str">
        <f>'MODELLO LA'!$G$7</f>
        <v>ATS/ASST/IRCCS</v>
      </c>
      <c r="G5" s="350" t="str">
        <f>'MODELLO LA'!$H$7</f>
        <v>922</v>
      </c>
      <c r="H5" s="528"/>
      <c r="I5" s="550"/>
      <c r="J5" s="551"/>
      <c r="K5" s="481" t="s">
        <v>90</v>
      </c>
      <c r="L5" s="477"/>
      <c r="M5" s="530"/>
      <c r="N5" s="57" t="str">
        <f>Info!$B$3</f>
        <v>2017</v>
      </c>
      <c r="O5" s="61"/>
      <c r="P5" s="528"/>
      <c r="Q5" s="529"/>
    </row>
    <row r="6" spans="3:17" ht="16.5" thickBot="1">
      <c r="C6" s="542"/>
      <c r="D6" s="539"/>
      <c r="E6" s="540"/>
      <c r="F6" s="540"/>
      <c r="G6" s="541"/>
      <c r="H6" s="528"/>
      <c r="I6" s="550"/>
      <c r="J6" s="551"/>
      <c r="K6" s="561"/>
      <c r="L6" s="562"/>
      <c r="M6" s="562"/>
      <c r="N6" s="562"/>
      <c r="O6" s="563"/>
      <c r="P6" s="528"/>
      <c r="Q6" s="529"/>
    </row>
    <row r="7" spans="3:17" ht="13.5" thickBot="1">
      <c r="C7" s="544"/>
      <c r="D7" s="564" t="s">
        <v>91</v>
      </c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</row>
    <row r="8" spans="3:17" ht="12.75">
      <c r="C8" s="545"/>
      <c r="D8" s="534" t="s">
        <v>92</v>
      </c>
      <c r="E8" s="523" t="s">
        <v>93</v>
      </c>
      <c r="F8" s="524"/>
      <c r="G8" s="492" t="s">
        <v>94</v>
      </c>
      <c r="H8" s="492"/>
      <c r="I8" s="492"/>
      <c r="J8" s="520" t="s">
        <v>75</v>
      </c>
      <c r="K8" s="520" t="s">
        <v>76</v>
      </c>
      <c r="L8" s="520" t="s">
        <v>77</v>
      </c>
      <c r="M8" s="492" t="s">
        <v>78</v>
      </c>
      <c r="N8" s="492" t="s">
        <v>79</v>
      </c>
      <c r="O8" s="492" t="s">
        <v>80</v>
      </c>
      <c r="P8" s="492" t="s">
        <v>81</v>
      </c>
      <c r="Q8" s="547" t="s">
        <v>95</v>
      </c>
    </row>
    <row r="9" spans="3:17" ht="12.75">
      <c r="C9" s="546"/>
      <c r="D9" s="535"/>
      <c r="E9" s="537" t="s">
        <v>96</v>
      </c>
      <c r="F9" s="490" t="s">
        <v>97</v>
      </c>
      <c r="G9" s="500" t="s">
        <v>72</v>
      </c>
      <c r="H9" s="493" t="s">
        <v>73</v>
      </c>
      <c r="I9" s="493" t="s">
        <v>74</v>
      </c>
      <c r="J9" s="521"/>
      <c r="K9" s="521"/>
      <c r="L9" s="521"/>
      <c r="M9" s="493"/>
      <c r="N9" s="496"/>
      <c r="O9" s="496"/>
      <c r="P9" s="496"/>
      <c r="Q9" s="548"/>
    </row>
    <row r="10" spans="3:17" ht="13.5" thickBot="1">
      <c r="C10" s="546"/>
      <c r="D10" s="536"/>
      <c r="E10" s="538"/>
      <c r="F10" s="522"/>
      <c r="G10" s="532"/>
      <c r="H10" s="531"/>
      <c r="I10" s="531"/>
      <c r="J10" s="522"/>
      <c r="K10" s="522"/>
      <c r="L10" s="522"/>
      <c r="M10" s="531"/>
      <c r="N10" s="533"/>
      <c r="O10" s="533"/>
      <c r="P10" s="533"/>
      <c r="Q10" s="549"/>
    </row>
    <row r="11" spans="1:16" ht="12.75" hidden="1">
      <c r="A11" s="189" t="s">
        <v>283</v>
      </c>
      <c r="B11" s="189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302" t="s">
        <v>162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3:17" ht="12.75" hidden="1">
      <c r="C13" s="302" t="s">
        <v>162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3:17" ht="12.75" hidden="1">
      <c r="C14" s="302" t="s">
        <v>162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3:17" ht="13.5" hidden="1" thickBot="1">
      <c r="C15" s="302" t="s">
        <v>162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18" t="s">
        <v>98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519"/>
    </row>
    <row r="17" spans="1:17" ht="12.75">
      <c r="A17" s="189" t="str">
        <f>Info!$B$2</f>
        <v>922</v>
      </c>
      <c r="B17" s="189" t="s">
        <v>286</v>
      </c>
      <c r="C17" s="303" t="s">
        <v>287</v>
      </c>
      <c r="D17" s="195" t="s">
        <v>101</v>
      </c>
      <c r="E17" s="24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15">
        <f>SUM(E17:P17)</f>
        <v>0</v>
      </c>
    </row>
    <row r="18" spans="1:17" ht="12.75">
      <c r="A18" s="189" t="str">
        <f>Info!$B$2</f>
        <v>922</v>
      </c>
      <c r="B18" s="189" t="s">
        <v>286</v>
      </c>
      <c r="C18" s="303" t="s">
        <v>288</v>
      </c>
      <c r="D18" s="195" t="s">
        <v>102</v>
      </c>
      <c r="E18" s="24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16">
        <f>SUM(E18:P18)</f>
        <v>0</v>
      </c>
    </row>
    <row r="19" spans="1:17" ht="12.75">
      <c r="A19" s="189" t="str">
        <f>Info!$B$2</f>
        <v>922</v>
      </c>
      <c r="B19" s="189" t="s">
        <v>286</v>
      </c>
      <c r="C19" s="303" t="s">
        <v>289</v>
      </c>
      <c r="D19" s="195" t="s">
        <v>103</v>
      </c>
      <c r="E19" s="242">
        <v>2</v>
      </c>
      <c r="F19" s="73">
        <v>5</v>
      </c>
      <c r="G19" s="73"/>
      <c r="H19" s="73">
        <v>69</v>
      </c>
      <c r="I19" s="73">
        <v>99</v>
      </c>
      <c r="J19" s="73">
        <v>309</v>
      </c>
      <c r="K19" s="73">
        <v>2</v>
      </c>
      <c r="L19" s="73">
        <v>21</v>
      </c>
      <c r="M19" s="73">
        <v>198</v>
      </c>
      <c r="N19" s="73">
        <v>47</v>
      </c>
      <c r="O19" s="73">
        <v>3</v>
      </c>
      <c r="P19" s="73">
        <v>31</v>
      </c>
      <c r="Q19" s="16">
        <f>SUM(E19:P19)</f>
        <v>786</v>
      </c>
    </row>
    <row r="20" spans="1:17" ht="12.75">
      <c r="A20" s="189" t="str">
        <f>Info!$B$2</f>
        <v>922</v>
      </c>
      <c r="B20" s="189" t="s">
        <v>286</v>
      </c>
      <c r="C20" s="303" t="s">
        <v>290</v>
      </c>
      <c r="D20" s="195" t="s">
        <v>104</v>
      </c>
      <c r="E20" s="24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6">
        <f>SUM(E20:P20)</f>
        <v>0</v>
      </c>
    </row>
    <row r="21" spans="1:17" ht="12.75">
      <c r="A21" s="189" t="str">
        <f>Info!$B$2</f>
        <v>922</v>
      </c>
      <c r="B21" s="189" t="s">
        <v>286</v>
      </c>
      <c r="C21" s="329" t="s">
        <v>291</v>
      </c>
      <c r="D21" s="195" t="s">
        <v>105</v>
      </c>
      <c r="E21" s="177">
        <f>+E22+E23+E24</f>
        <v>767</v>
      </c>
      <c r="F21" s="143">
        <f>+F22+F23+F24</f>
        <v>18</v>
      </c>
      <c r="G21" s="143">
        <f aca="true" t="shared" si="0" ref="G21:P21">+G22+G23+G24</f>
        <v>1</v>
      </c>
      <c r="H21" s="143">
        <f t="shared" si="0"/>
        <v>183</v>
      </c>
      <c r="I21" s="143">
        <f t="shared" si="0"/>
        <v>481</v>
      </c>
      <c r="J21" s="143">
        <f t="shared" si="0"/>
        <v>1465</v>
      </c>
      <c r="K21" s="143">
        <f t="shared" si="0"/>
        <v>9</v>
      </c>
      <c r="L21" s="143">
        <f t="shared" si="0"/>
        <v>190</v>
      </c>
      <c r="M21" s="143">
        <f t="shared" si="0"/>
        <v>194</v>
      </c>
      <c r="N21" s="143">
        <f t="shared" si="0"/>
        <v>333</v>
      </c>
      <c r="O21" s="143">
        <f t="shared" si="0"/>
        <v>12</v>
      </c>
      <c r="P21" s="143">
        <f t="shared" si="0"/>
        <v>123</v>
      </c>
      <c r="Q21" s="16">
        <f aca="true" t="shared" si="1" ref="Q21:Q28">SUM(E21:P21)</f>
        <v>3776</v>
      </c>
    </row>
    <row r="22" spans="1:17" ht="12.75">
      <c r="A22" s="189" t="str">
        <f>Info!$B$2</f>
        <v>922</v>
      </c>
      <c r="B22" s="189" t="s">
        <v>286</v>
      </c>
      <c r="C22" s="329" t="s">
        <v>292</v>
      </c>
      <c r="D22" s="196" t="s">
        <v>293</v>
      </c>
      <c r="E22" s="24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16">
        <f t="shared" si="1"/>
        <v>0</v>
      </c>
    </row>
    <row r="23" spans="1:17" ht="12.75">
      <c r="A23" s="189" t="str">
        <f>Info!$B$2</f>
        <v>922</v>
      </c>
      <c r="B23" s="189" t="s">
        <v>286</v>
      </c>
      <c r="C23" s="329" t="s">
        <v>294</v>
      </c>
      <c r="D23" s="196" t="s">
        <v>295</v>
      </c>
      <c r="E23" s="242">
        <v>87</v>
      </c>
      <c r="F23" s="73">
        <v>1</v>
      </c>
      <c r="G23" s="73"/>
      <c r="H23" s="73">
        <v>1</v>
      </c>
      <c r="I23" s="73">
        <v>29</v>
      </c>
      <c r="J23" s="73">
        <v>88</v>
      </c>
      <c r="K23" s="73">
        <v>1</v>
      </c>
      <c r="L23" s="73">
        <v>18</v>
      </c>
      <c r="M23" s="73">
        <v>21</v>
      </c>
      <c r="N23" s="73">
        <v>30</v>
      </c>
      <c r="O23" s="73">
        <v>1</v>
      </c>
      <c r="P23" s="73">
        <v>8</v>
      </c>
      <c r="Q23" s="16">
        <f t="shared" si="1"/>
        <v>285</v>
      </c>
    </row>
    <row r="24" spans="1:17" ht="12.75">
      <c r="A24" s="189" t="str">
        <f>Info!$B$2</f>
        <v>922</v>
      </c>
      <c r="B24" s="189" t="s">
        <v>286</v>
      </c>
      <c r="C24" s="329" t="s">
        <v>296</v>
      </c>
      <c r="D24" s="196" t="s">
        <v>297</v>
      </c>
      <c r="E24" s="242">
        <v>680</v>
      </c>
      <c r="F24" s="73">
        <v>17</v>
      </c>
      <c r="G24" s="73">
        <v>1</v>
      </c>
      <c r="H24" s="73">
        <v>182</v>
      </c>
      <c r="I24" s="73">
        <v>452</v>
      </c>
      <c r="J24" s="73">
        <v>1377</v>
      </c>
      <c r="K24" s="73">
        <v>8</v>
      </c>
      <c r="L24" s="73">
        <v>172</v>
      </c>
      <c r="M24" s="73">
        <v>173</v>
      </c>
      <c r="N24" s="73">
        <v>303</v>
      </c>
      <c r="O24" s="73">
        <v>11</v>
      </c>
      <c r="P24" s="73">
        <v>115</v>
      </c>
      <c r="Q24" s="16">
        <f t="shared" si="1"/>
        <v>3491</v>
      </c>
    </row>
    <row r="25" spans="1:17" ht="12.75">
      <c r="A25" s="189" t="str">
        <f>Info!$B$2</f>
        <v>922</v>
      </c>
      <c r="B25" s="189" t="s">
        <v>286</v>
      </c>
      <c r="C25" s="304" t="s">
        <v>298</v>
      </c>
      <c r="D25" s="195" t="s">
        <v>106</v>
      </c>
      <c r="E25" s="171">
        <f>+E26+E27+E28</f>
        <v>0</v>
      </c>
      <c r="F25" s="172">
        <f>+F26+F27+F28</f>
        <v>0</v>
      </c>
      <c r="G25" s="172">
        <f aca="true" t="shared" si="2" ref="G25:P25">+G26+G27+G28</f>
        <v>0</v>
      </c>
      <c r="H25" s="172">
        <f t="shared" si="2"/>
        <v>0</v>
      </c>
      <c r="I25" s="172">
        <f t="shared" si="2"/>
        <v>0</v>
      </c>
      <c r="J25" s="172">
        <f t="shared" si="2"/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2">
        <f t="shared" si="2"/>
        <v>0</v>
      </c>
      <c r="O25" s="172">
        <f t="shared" si="2"/>
        <v>0</v>
      </c>
      <c r="P25" s="172">
        <f t="shared" si="2"/>
        <v>0</v>
      </c>
      <c r="Q25" s="16">
        <f t="shared" si="1"/>
        <v>0</v>
      </c>
    </row>
    <row r="26" spans="1:17" ht="12.75">
      <c r="A26" s="189" t="str">
        <f>Info!$B$2</f>
        <v>922</v>
      </c>
      <c r="B26" s="189" t="s">
        <v>286</v>
      </c>
      <c r="C26" s="329" t="s">
        <v>299</v>
      </c>
      <c r="D26" s="197" t="s">
        <v>300</v>
      </c>
      <c r="E26" s="24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16">
        <f t="shared" si="1"/>
        <v>0</v>
      </c>
    </row>
    <row r="27" spans="1:17" ht="12.75">
      <c r="A27" s="189" t="str">
        <f>Info!$B$2</f>
        <v>922</v>
      </c>
      <c r="B27" s="189" t="s">
        <v>286</v>
      </c>
      <c r="C27" s="329" t="s">
        <v>301</v>
      </c>
      <c r="D27" s="197" t="s">
        <v>302</v>
      </c>
      <c r="E27" s="24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16">
        <f t="shared" si="1"/>
        <v>0</v>
      </c>
    </row>
    <row r="28" spans="1:17" ht="12.75">
      <c r="A28" s="189" t="str">
        <f>Info!$B$2</f>
        <v>922</v>
      </c>
      <c r="B28" s="189" t="s">
        <v>286</v>
      </c>
      <c r="C28" s="329" t="s">
        <v>303</v>
      </c>
      <c r="D28" s="197" t="s">
        <v>304</v>
      </c>
      <c r="E28" s="24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16">
        <f t="shared" si="1"/>
        <v>0</v>
      </c>
    </row>
    <row r="29" spans="1:17" ht="13.5" thickBot="1">
      <c r="A29" s="189" t="str">
        <f>Info!$B$2</f>
        <v>922</v>
      </c>
      <c r="B29" s="189" t="s">
        <v>286</v>
      </c>
      <c r="C29" s="305" t="s">
        <v>305</v>
      </c>
      <c r="D29" s="198" t="s">
        <v>95</v>
      </c>
      <c r="E29" s="138">
        <f>+E17+E18+E19+E20+E21+E25</f>
        <v>769</v>
      </c>
      <c r="F29" s="42">
        <f>+F17+F18+F19+F20+F21+F25</f>
        <v>23</v>
      </c>
      <c r="G29" s="42">
        <f aca="true" t="shared" si="3" ref="G29:O29">+G17+G18+G19+G20+G21+G25</f>
        <v>1</v>
      </c>
      <c r="H29" s="42">
        <f t="shared" si="3"/>
        <v>252</v>
      </c>
      <c r="I29" s="42">
        <f t="shared" si="3"/>
        <v>580</v>
      </c>
      <c r="J29" s="42">
        <f t="shared" si="3"/>
        <v>1774</v>
      </c>
      <c r="K29" s="42">
        <f t="shared" si="3"/>
        <v>11</v>
      </c>
      <c r="L29" s="42">
        <f t="shared" si="3"/>
        <v>211</v>
      </c>
      <c r="M29" s="42">
        <f t="shared" si="3"/>
        <v>392</v>
      </c>
      <c r="N29" s="42">
        <f t="shared" si="3"/>
        <v>380</v>
      </c>
      <c r="O29" s="42">
        <f t="shared" si="3"/>
        <v>15</v>
      </c>
      <c r="P29" s="42">
        <f>+P17+P18+P19+P20+P21+P25</f>
        <v>154</v>
      </c>
      <c r="Q29" s="17">
        <f>+Q17+Q18+Q19+Q20+Q21+Q25</f>
        <v>4562</v>
      </c>
    </row>
    <row r="30" spans="1:17" ht="13.5" thickBot="1">
      <c r="A30" s="189" t="str">
        <f>Info!$B$2</f>
        <v>922</v>
      </c>
      <c r="B30" s="189" t="s">
        <v>286</v>
      </c>
      <c r="C30" s="13"/>
      <c r="D30" s="335" t="s">
        <v>107</v>
      </c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</row>
    <row r="31" spans="1:17" ht="12.75">
      <c r="A31" s="189" t="str">
        <f>Info!$B$2</f>
        <v>922</v>
      </c>
      <c r="B31" s="189" t="s">
        <v>286</v>
      </c>
      <c r="C31" s="303" t="s">
        <v>306</v>
      </c>
      <c r="D31" s="199" t="s">
        <v>108</v>
      </c>
      <c r="E31" s="24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16">
        <f>SUM(E31:P31)</f>
        <v>0</v>
      </c>
    </row>
    <row r="32" spans="1:17" ht="12.75">
      <c r="A32" s="189" t="str">
        <f>Info!$B$2</f>
        <v>922</v>
      </c>
      <c r="B32" s="189" t="s">
        <v>286</v>
      </c>
      <c r="C32" s="331" t="s">
        <v>307</v>
      </c>
      <c r="D32" s="332" t="s">
        <v>109</v>
      </c>
      <c r="E32" s="173"/>
      <c r="F32" s="174"/>
      <c r="G32" s="175"/>
      <c r="H32" s="175"/>
      <c r="I32" s="175"/>
      <c r="J32" s="174"/>
      <c r="K32" s="174"/>
      <c r="L32" s="174"/>
      <c r="M32" s="175"/>
      <c r="N32" s="175"/>
      <c r="O32" s="175"/>
      <c r="P32" s="175"/>
      <c r="Q32" s="176"/>
    </row>
    <row r="33" spans="1:17" ht="12.75">
      <c r="A33" s="189" t="str">
        <f>Info!$B$2</f>
        <v>922</v>
      </c>
      <c r="B33" s="189" t="s">
        <v>286</v>
      </c>
      <c r="C33" s="303" t="s">
        <v>308</v>
      </c>
      <c r="D33" s="200" t="s">
        <v>309</v>
      </c>
      <c r="E33" s="178">
        <f>+E34+E35+E36+E37</f>
        <v>0</v>
      </c>
      <c r="F33" s="179">
        <f aca="true" t="shared" si="4" ref="F33:P33">+F34+F35+F36+F37</f>
        <v>0</v>
      </c>
      <c r="G33" s="179">
        <f t="shared" si="4"/>
        <v>0</v>
      </c>
      <c r="H33" s="179">
        <f t="shared" si="4"/>
        <v>0</v>
      </c>
      <c r="I33" s="179">
        <f t="shared" si="4"/>
        <v>0</v>
      </c>
      <c r="J33" s="179">
        <f t="shared" si="4"/>
        <v>0</v>
      </c>
      <c r="K33" s="179">
        <f t="shared" si="4"/>
        <v>0</v>
      </c>
      <c r="L33" s="179">
        <f t="shared" si="4"/>
        <v>0</v>
      </c>
      <c r="M33" s="179">
        <f t="shared" si="4"/>
        <v>0</v>
      </c>
      <c r="N33" s="179">
        <f t="shared" si="4"/>
        <v>0</v>
      </c>
      <c r="O33" s="179">
        <f t="shared" si="4"/>
        <v>0</v>
      </c>
      <c r="P33" s="179">
        <f t="shared" si="4"/>
        <v>0</v>
      </c>
      <c r="Q33" s="16">
        <f aca="true" t="shared" si="5" ref="Q33:Q41">SUM(E33:P33)</f>
        <v>0</v>
      </c>
    </row>
    <row r="34" spans="1:17" ht="12.75">
      <c r="A34" s="189" t="str">
        <f>Info!$B$2</f>
        <v>922</v>
      </c>
      <c r="B34" s="189" t="s">
        <v>286</v>
      </c>
      <c r="C34" s="329" t="s">
        <v>310</v>
      </c>
      <c r="D34" s="201" t="s">
        <v>311</v>
      </c>
      <c r="E34" s="24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6">
        <f t="shared" si="5"/>
        <v>0</v>
      </c>
    </row>
    <row r="35" spans="1:17" ht="12.75">
      <c r="A35" s="189" t="str">
        <f>Info!$B$2</f>
        <v>922</v>
      </c>
      <c r="B35" s="189" t="s">
        <v>286</v>
      </c>
      <c r="C35" s="329" t="s">
        <v>312</v>
      </c>
      <c r="D35" s="201" t="s">
        <v>313</v>
      </c>
      <c r="E35" s="24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6">
        <f t="shared" si="5"/>
        <v>0</v>
      </c>
    </row>
    <row r="36" spans="1:17" ht="22.5">
      <c r="A36" s="189" t="str">
        <f>Info!$B$2</f>
        <v>922</v>
      </c>
      <c r="B36" s="189" t="s">
        <v>286</v>
      </c>
      <c r="C36" s="329" t="s">
        <v>314</v>
      </c>
      <c r="D36" s="201" t="s">
        <v>315</v>
      </c>
      <c r="E36" s="24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16">
        <f t="shared" si="5"/>
        <v>0</v>
      </c>
    </row>
    <row r="37" spans="1:17" ht="12.75">
      <c r="A37" s="189" t="str">
        <f>Info!$B$2</f>
        <v>922</v>
      </c>
      <c r="B37" s="189" t="s">
        <v>286</v>
      </c>
      <c r="C37" s="329" t="s">
        <v>316</v>
      </c>
      <c r="D37" s="201" t="s">
        <v>317</v>
      </c>
      <c r="E37" s="24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16">
        <f t="shared" si="5"/>
        <v>0</v>
      </c>
    </row>
    <row r="38" spans="1:17" ht="12.75">
      <c r="A38" s="189" t="str">
        <f>Info!$B$2</f>
        <v>922</v>
      </c>
      <c r="B38" s="189" t="s">
        <v>286</v>
      </c>
      <c r="C38" s="330" t="s">
        <v>318</v>
      </c>
      <c r="D38" s="200" t="s">
        <v>319</v>
      </c>
      <c r="E38" s="178">
        <f>+E39+E40+E41</f>
        <v>0</v>
      </c>
      <c r="F38" s="179">
        <f aca="true" t="shared" si="6" ref="F38:P38">+F39+F40+F41</f>
        <v>0</v>
      </c>
      <c r="G38" s="179">
        <f t="shared" si="6"/>
        <v>0</v>
      </c>
      <c r="H38" s="179">
        <f t="shared" si="6"/>
        <v>0</v>
      </c>
      <c r="I38" s="179">
        <f t="shared" si="6"/>
        <v>0</v>
      </c>
      <c r="J38" s="179">
        <f t="shared" si="6"/>
        <v>0</v>
      </c>
      <c r="K38" s="179">
        <f t="shared" si="6"/>
        <v>0</v>
      </c>
      <c r="L38" s="179">
        <f t="shared" si="6"/>
        <v>0</v>
      </c>
      <c r="M38" s="179">
        <f t="shared" si="6"/>
        <v>0</v>
      </c>
      <c r="N38" s="179">
        <f t="shared" si="6"/>
        <v>0</v>
      </c>
      <c r="O38" s="179">
        <f t="shared" si="6"/>
        <v>0</v>
      </c>
      <c r="P38" s="179">
        <f t="shared" si="6"/>
        <v>0</v>
      </c>
      <c r="Q38" s="16">
        <f t="shared" si="5"/>
        <v>0</v>
      </c>
    </row>
    <row r="39" spans="1:17" ht="12.75">
      <c r="A39" s="189" t="str">
        <f>Info!$B$2</f>
        <v>922</v>
      </c>
      <c r="B39" s="189" t="s">
        <v>286</v>
      </c>
      <c r="C39" s="329" t="s">
        <v>320</v>
      </c>
      <c r="D39" s="201" t="s">
        <v>311</v>
      </c>
      <c r="E39" s="24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16">
        <f t="shared" si="5"/>
        <v>0</v>
      </c>
    </row>
    <row r="40" spans="1:17" ht="12.75">
      <c r="A40" s="189" t="str">
        <f>Info!$B$2</f>
        <v>922</v>
      </c>
      <c r="B40" s="189" t="s">
        <v>286</v>
      </c>
      <c r="C40" s="329" t="s">
        <v>321</v>
      </c>
      <c r="D40" s="201" t="s">
        <v>313</v>
      </c>
      <c r="E40" s="24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16">
        <f t="shared" si="5"/>
        <v>0</v>
      </c>
    </row>
    <row r="41" spans="1:17" ht="12.75">
      <c r="A41" s="189" t="str">
        <f>Info!$B$2</f>
        <v>922</v>
      </c>
      <c r="B41" s="189" t="s">
        <v>286</v>
      </c>
      <c r="C41" s="329" t="s">
        <v>322</v>
      </c>
      <c r="D41" s="201" t="s">
        <v>317</v>
      </c>
      <c r="E41" s="24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6">
        <f t="shared" si="5"/>
        <v>0</v>
      </c>
    </row>
    <row r="42" spans="1:17" ht="12.75">
      <c r="A42" s="189" t="str">
        <f>Info!$B$2</f>
        <v>922</v>
      </c>
      <c r="B42" s="189" t="s">
        <v>286</v>
      </c>
      <c r="C42" s="330" t="s">
        <v>323</v>
      </c>
      <c r="D42" s="199" t="s">
        <v>112</v>
      </c>
      <c r="E42" s="242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6">
        <f>SUM(E42:P42)</f>
        <v>0</v>
      </c>
    </row>
    <row r="43" spans="1:17" ht="12.75">
      <c r="A43" s="189" t="str">
        <f>Info!$B$2</f>
        <v>922</v>
      </c>
      <c r="B43" s="189" t="s">
        <v>286</v>
      </c>
      <c r="C43" s="333" t="s">
        <v>324</v>
      </c>
      <c r="D43" s="332" t="s">
        <v>113</v>
      </c>
      <c r="E43" s="173"/>
      <c r="F43" s="174"/>
      <c r="G43" s="175"/>
      <c r="H43" s="175"/>
      <c r="I43" s="175"/>
      <c r="J43" s="174"/>
      <c r="K43" s="174"/>
      <c r="L43" s="174"/>
      <c r="M43" s="175"/>
      <c r="N43" s="175"/>
      <c r="O43" s="175"/>
      <c r="P43" s="175"/>
      <c r="Q43" s="142"/>
    </row>
    <row r="44" spans="1:17" ht="22.5">
      <c r="A44" s="189" t="str">
        <f>Info!$B$2</f>
        <v>922</v>
      </c>
      <c r="B44" s="189" t="s">
        <v>286</v>
      </c>
      <c r="C44" s="304" t="s">
        <v>325</v>
      </c>
      <c r="D44" s="334" t="s">
        <v>326</v>
      </c>
      <c r="E44" s="24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16">
        <f>SUM(E44:P44)</f>
        <v>0</v>
      </c>
    </row>
    <row r="45" spans="1:17" ht="22.5">
      <c r="A45" s="189" t="str">
        <f>Info!$B$2</f>
        <v>922</v>
      </c>
      <c r="B45" s="189" t="s">
        <v>286</v>
      </c>
      <c r="C45" s="304" t="s">
        <v>327</v>
      </c>
      <c r="D45" s="200" t="s">
        <v>328</v>
      </c>
      <c r="E45" s="242">
        <v>4202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6">
        <f>SUM(E45:P45)</f>
        <v>4202</v>
      </c>
    </row>
    <row r="46" spans="1:17" ht="22.5">
      <c r="A46" s="189" t="str">
        <f>Info!$B$2</f>
        <v>922</v>
      </c>
      <c r="B46" s="189" t="s">
        <v>286</v>
      </c>
      <c r="C46" s="304" t="s">
        <v>329</v>
      </c>
      <c r="D46" s="200" t="s">
        <v>330</v>
      </c>
      <c r="E46" s="242">
        <v>37605</v>
      </c>
      <c r="F46" s="74">
        <v>7</v>
      </c>
      <c r="G46" s="74">
        <v>1</v>
      </c>
      <c r="H46" s="74">
        <v>10</v>
      </c>
      <c r="I46" s="74">
        <v>488</v>
      </c>
      <c r="J46" s="74">
        <v>853</v>
      </c>
      <c r="K46" s="74">
        <v>6</v>
      </c>
      <c r="L46" s="74">
        <v>255</v>
      </c>
      <c r="M46" s="74">
        <v>324</v>
      </c>
      <c r="N46" s="74">
        <v>131</v>
      </c>
      <c r="O46" s="74">
        <v>9</v>
      </c>
      <c r="P46" s="74">
        <v>98</v>
      </c>
      <c r="Q46" s="16">
        <f>SUM(E46:P46)</f>
        <v>39787</v>
      </c>
    </row>
    <row r="47" spans="1:17" ht="12.75">
      <c r="A47" s="189" t="str">
        <f>Info!$B$2</f>
        <v>922</v>
      </c>
      <c r="B47" s="189" t="s">
        <v>286</v>
      </c>
      <c r="C47" s="303">
        <v>20500</v>
      </c>
      <c r="D47" s="199" t="s">
        <v>116</v>
      </c>
      <c r="E47" s="24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16">
        <f>SUM(E47:P47)</f>
        <v>0</v>
      </c>
    </row>
    <row r="48" spans="1:17" ht="12.75">
      <c r="A48" s="189" t="str">
        <f>Info!$B$2</f>
        <v>922</v>
      </c>
      <c r="B48" s="189" t="s">
        <v>286</v>
      </c>
      <c r="C48" s="331" t="s">
        <v>331</v>
      </c>
      <c r="D48" s="332" t="s">
        <v>117</v>
      </c>
      <c r="E48" s="173"/>
      <c r="F48" s="174"/>
      <c r="G48" s="175"/>
      <c r="H48" s="175"/>
      <c r="I48" s="175"/>
      <c r="J48" s="174"/>
      <c r="K48" s="174"/>
      <c r="L48" s="174"/>
      <c r="M48" s="175"/>
      <c r="N48" s="175"/>
      <c r="O48" s="175"/>
      <c r="P48" s="175"/>
      <c r="Q48" s="142"/>
    </row>
    <row r="49" spans="1:17" ht="12.75">
      <c r="A49" s="189" t="str">
        <f>Info!$B$2</f>
        <v>922</v>
      </c>
      <c r="B49" s="189" t="s">
        <v>286</v>
      </c>
      <c r="C49" s="303" t="s">
        <v>332</v>
      </c>
      <c r="D49" s="200" t="s">
        <v>333</v>
      </c>
      <c r="E49" s="242">
        <v>2576</v>
      </c>
      <c r="F49" s="74">
        <v>143</v>
      </c>
      <c r="G49" s="74">
        <v>4</v>
      </c>
      <c r="H49" s="74">
        <v>877</v>
      </c>
      <c r="I49" s="74">
        <v>5045</v>
      </c>
      <c r="J49" s="74">
        <v>7327</v>
      </c>
      <c r="K49" s="74">
        <v>51</v>
      </c>
      <c r="L49" s="74">
        <v>2145</v>
      </c>
      <c r="M49" s="74">
        <v>1858</v>
      </c>
      <c r="N49" s="74">
        <v>2605</v>
      </c>
      <c r="O49" s="74">
        <v>71</v>
      </c>
      <c r="P49" s="74">
        <v>762</v>
      </c>
      <c r="Q49" s="16">
        <f>SUM(E49:P49)</f>
        <v>23464</v>
      </c>
    </row>
    <row r="50" spans="1:17" ht="12.75">
      <c r="A50" s="189" t="str">
        <f>Info!$B$2</f>
        <v>922</v>
      </c>
      <c r="B50" s="189" t="s">
        <v>286</v>
      </c>
      <c r="C50" s="303" t="s">
        <v>334</v>
      </c>
      <c r="D50" s="200" t="s">
        <v>335</v>
      </c>
      <c r="E50" s="242">
        <v>1681</v>
      </c>
      <c r="F50" s="74">
        <v>38</v>
      </c>
      <c r="G50" s="74">
        <v>1</v>
      </c>
      <c r="H50" s="74">
        <v>574</v>
      </c>
      <c r="I50" s="74">
        <v>840</v>
      </c>
      <c r="J50" s="74">
        <v>2201</v>
      </c>
      <c r="K50" s="74">
        <v>14</v>
      </c>
      <c r="L50" s="74">
        <v>346</v>
      </c>
      <c r="M50" s="74">
        <v>714</v>
      </c>
      <c r="N50" s="74">
        <v>390</v>
      </c>
      <c r="O50" s="74">
        <v>20</v>
      </c>
      <c r="P50" s="74">
        <v>218</v>
      </c>
      <c r="Q50" s="16">
        <f>SUM(E50:P50)</f>
        <v>7037</v>
      </c>
    </row>
    <row r="51" spans="1:17" ht="12.75">
      <c r="A51" s="189" t="str">
        <f>Info!$B$2</f>
        <v>922</v>
      </c>
      <c r="B51" s="189" t="s">
        <v>286</v>
      </c>
      <c r="C51" s="303" t="s">
        <v>336</v>
      </c>
      <c r="D51" s="200" t="s">
        <v>337</v>
      </c>
      <c r="E51" s="242">
        <v>2595</v>
      </c>
      <c r="F51" s="74">
        <v>59</v>
      </c>
      <c r="G51" s="74">
        <v>3</v>
      </c>
      <c r="H51" s="74">
        <v>454</v>
      </c>
      <c r="I51" s="74">
        <v>3273</v>
      </c>
      <c r="J51" s="74">
        <v>4580</v>
      </c>
      <c r="K51" s="74">
        <v>29</v>
      </c>
      <c r="L51" s="74">
        <v>745</v>
      </c>
      <c r="M51" s="74">
        <v>1117</v>
      </c>
      <c r="N51" s="74">
        <v>1427</v>
      </c>
      <c r="O51" s="74">
        <v>40</v>
      </c>
      <c r="P51" s="74">
        <v>430</v>
      </c>
      <c r="Q51" s="16">
        <f>SUM(E51:P51)</f>
        <v>14752</v>
      </c>
    </row>
    <row r="52" spans="1:17" ht="12.75">
      <c r="A52" s="189" t="str">
        <f>Info!$B$2</f>
        <v>922</v>
      </c>
      <c r="B52" s="189" t="s">
        <v>286</v>
      </c>
      <c r="C52" s="303" t="s">
        <v>338</v>
      </c>
      <c r="D52" s="199" t="s">
        <v>121</v>
      </c>
      <c r="E52" s="24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>
        <f>SUM(E52:P52)</f>
        <v>0</v>
      </c>
    </row>
    <row r="53" spans="1:17" ht="12.75">
      <c r="A53" s="189" t="str">
        <f>Info!$B$2</f>
        <v>922</v>
      </c>
      <c r="B53" s="189" t="s">
        <v>286</v>
      </c>
      <c r="C53" s="333" t="s">
        <v>339</v>
      </c>
      <c r="D53" s="332" t="s">
        <v>122</v>
      </c>
      <c r="E53" s="173"/>
      <c r="F53" s="174"/>
      <c r="G53" s="175"/>
      <c r="H53" s="175"/>
      <c r="I53" s="175"/>
      <c r="J53" s="174"/>
      <c r="K53" s="174"/>
      <c r="L53" s="174"/>
      <c r="M53" s="175"/>
      <c r="N53" s="175"/>
      <c r="O53" s="175"/>
      <c r="P53" s="175"/>
      <c r="Q53" s="142"/>
    </row>
    <row r="54" spans="1:17" ht="12.75">
      <c r="A54" s="189" t="str">
        <f>Info!$B$2</f>
        <v>922</v>
      </c>
      <c r="B54" s="189" t="s">
        <v>286</v>
      </c>
      <c r="C54" s="303" t="s">
        <v>340</v>
      </c>
      <c r="D54" s="202" t="s">
        <v>341</v>
      </c>
      <c r="E54" s="242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16">
        <f aca="true" t="shared" si="7" ref="Q54:Q63">SUM(E54:P54)</f>
        <v>0</v>
      </c>
    </row>
    <row r="55" spans="1:17" ht="12.75">
      <c r="A55" s="189" t="str">
        <f>Info!$B$2</f>
        <v>922</v>
      </c>
      <c r="B55" s="189" t="s">
        <v>286</v>
      </c>
      <c r="C55" s="303" t="s">
        <v>342</v>
      </c>
      <c r="D55" s="202" t="s">
        <v>343</v>
      </c>
      <c r="E55" s="24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16">
        <f t="shared" si="7"/>
        <v>0</v>
      </c>
    </row>
    <row r="56" spans="1:17" ht="12.75">
      <c r="A56" s="189" t="str">
        <f>Info!$B$2</f>
        <v>922</v>
      </c>
      <c r="B56" s="189" t="s">
        <v>286</v>
      </c>
      <c r="C56" s="303" t="s">
        <v>344</v>
      </c>
      <c r="D56" s="202" t="s">
        <v>345</v>
      </c>
      <c r="E56" s="171">
        <f>+E57+E58</f>
        <v>0</v>
      </c>
      <c r="F56" s="172">
        <f>+F57+F58</f>
        <v>0</v>
      </c>
      <c r="G56" s="172">
        <f aca="true" t="shared" si="8" ref="G56:P56">+G57+G58</f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172">
        <f t="shared" si="8"/>
        <v>0</v>
      </c>
      <c r="N56" s="172">
        <f t="shared" si="8"/>
        <v>0</v>
      </c>
      <c r="O56" s="172">
        <f t="shared" si="8"/>
        <v>0</v>
      </c>
      <c r="P56" s="172">
        <f t="shared" si="8"/>
        <v>0</v>
      </c>
      <c r="Q56" s="16">
        <f>SUM(E56:P56)</f>
        <v>0</v>
      </c>
    </row>
    <row r="57" spans="1:17" ht="12.75">
      <c r="A57" s="189" t="str">
        <f>Info!$B$2</f>
        <v>922</v>
      </c>
      <c r="B57" s="189" t="s">
        <v>286</v>
      </c>
      <c r="C57" s="303" t="s">
        <v>346</v>
      </c>
      <c r="D57" s="202" t="s">
        <v>347</v>
      </c>
      <c r="E57" s="24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6">
        <f>SUM(E57:P57)</f>
        <v>0</v>
      </c>
    </row>
    <row r="58" spans="1:17" ht="12.75" customHeight="1">
      <c r="A58" s="189" t="str">
        <f>Info!$B$2</f>
        <v>922</v>
      </c>
      <c r="B58" s="189" t="s">
        <v>286</v>
      </c>
      <c r="C58" s="303" t="s">
        <v>348</v>
      </c>
      <c r="D58" s="202" t="s">
        <v>349</v>
      </c>
      <c r="E58" s="242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16">
        <f>SUM(E58:P58)</f>
        <v>0</v>
      </c>
    </row>
    <row r="59" spans="1:17" ht="12.75">
      <c r="A59" s="189" t="str">
        <f>Info!$B$2</f>
        <v>922</v>
      </c>
      <c r="B59" s="189" t="s">
        <v>286</v>
      </c>
      <c r="C59" s="303" t="s">
        <v>350</v>
      </c>
      <c r="D59" s="202" t="s">
        <v>351</v>
      </c>
      <c r="E59" s="24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6">
        <f>SUM(E59:P59)</f>
        <v>0</v>
      </c>
    </row>
    <row r="60" spans="1:17" ht="12.75">
      <c r="A60" s="189" t="str">
        <f>Info!$B$2</f>
        <v>922</v>
      </c>
      <c r="B60" s="189" t="s">
        <v>286</v>
      </c>
      <c r="C60" s="303" t="s">
        <v>352</v>
      </c>
      <c r="D60" s="202" t="s">
        <v>353</v>
      </c>
      <c r="E60" s="242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16">
        <f t="shared" si="7"/>
        <v>0</v>
      </c>
    </row>
    <row r="61" spans="1:17" ht="12.75">
      <c r="A61" s="189" t="str">
        <f>Info!$B$2</f>
        <v>922</v>
      </c>
      <c r="B61" s="189" t="s">
        <v>286</v>
      </c>
      <c r="C61" s="303" t="s">
        <v>354</v>
      </c>
      <c r="D61" s="202" t="s">
        <v>355</v>
      </c>
      <c r="E61" s="24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6">
        <f t="shared" si="7"/>
        <v>0</v>
      </c>
    </row>
    <row r="62" spans="1:17" ht="12.75">
      <c r="A62" s="189" t="str">
        <f>Info!$B$2</f>
        <v>922</v>
      </c>
      <c r="B62" s="189" t="s">
        <v>286</v>
      </c>
      <c r="C62" s="303" t="s">
        <v>356</v>
      </c>
      <c r="D62" s="200" t="s">
        <v>357</v>
      </c>
      <c r="E62" s="242">
        <v>14</v>
      </c>
      <c r="F62" s="74">
        <v>1</v>
      </c>
      <c r="G62" s="74">
        <v>0</v>
      </c>
      <c r="H62" s="74">
        <v>1</v>
      </c>
      <c r="I62" s="74">
        <v>43</v>
      </c>
      <c r="J62" s="74">
        <v>186</v>
      </c>
      <c r="K62" s="74">
        <v>1</v>
      </c>
      <c r="L62" s="74">
        <v>18</v>
      </c>
      <c r="M62" s="74">
        <v>24</v>
      </c>
      <c r="N62" s="74">
        <v>26</v>
      </c>
      <c r="O62" s="74">
        <v>1</v>
      </c>
      <c r="P62" s="74">
        <v>15</v>
      </c>
      <c r="Q62" s="16">
        <f t="shared" si="7"/>
        <v>330</v>
      </c>
    </row>
    <row r="63" spans="1:17" ht="12.75">
      <c r="A63" s="189" t="str">
        <f>Info!$B$2</f>
        <v>922</v>
      </c>
      <c r="B63" s="189" t="s">
        <v>286</v>
      </c>
      <c r="C63" s="303" t="s">
        <v>358</v>
      </c>
      <c r="D63" s="200" t="s">
        <v>359</v>
      </c>
      <c r="E63" s="24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16">
        <f t="shared" si="7"/>
        <v>0</v>
      </c>
    </row>
    <row r="64" spans="1:17" ht="12.75">
      <c r="A64" s="189" t="str">
        <f>Info!$B$2</f>
        <v>922</v>
      </c>
      <c r="B64" s="189" t="s">
        <v>286</v>
      </c>
      <c r="C64" s="331" t="s">
        <v>360</v>
      </c>
      <c r="D64" s="332" t="s">
        <v>131</v>
      </c>
      <c r="E64" s="139"/>
      <c r="F64" s="140"/>
      <c r="G64" s="141"/>
      <c r="H64" s="141"/>
      <c r="I64" s="141"/>
      <c r="J64" s="140"/>
      <c r="K64" s="140"/>
      <c r="L64" s="140"/>
      <c r="M64" s="141"/>
      <c r="N64" s="141"/>
      <c r="O64" s="141"/>
      <c r="P64" s="141"/>
      <c r="Q64" s="142"/>
    </row>
    <row r="65" spans="1:17" ht="12.75">
      <c r="A65" s="189" t="str">
        <f>Info!$B$2</f>
        <v>922</v>
      </c>
      <c r="B65" s="189" t="s">
        <v>286</v>
      </c>
      <c r="C65" s="303" t="s">
        <v>361</v>
      </c>
      <c r="D65" s="200" t="s">
        <v>345</v>
      </c>
      <c r="E65" s="171">
        <f>+E66+E67</f>
        <v>0</v>
      </c>
      <c r="F65" s="172">
        <f>+F66+F67</f>
        <v>0</v>
      </c>
      <c r="G65" s="172">
        <f aca="true" t="shared" si="9" ref="G65:P65">+G66+G67</f>
        <v>0</v>
      </c>
      <c r="H65" s="172">
        <f t="shared" si="9"/>
        <v>0</v>
      </c>
      <c r="I65" s="172">
        <f t="shared" si="9"/>
        <v>0</v>
      </c>
      <c r="J65" s="172">
        <f t="shared" si="9"/>
        <v>0</v>
      </c>
      <c r="K65" s="172">
        <f t="shared" si="9"/>
        <v>0</v>
      </c>
      <c r="L65" s="172">
        <f t="shared" si="9"/>
        <v>0</v>
      </c>
      <c r="M65" s="172">
        <f t="shared" si="9"/>
        <v>0</v>
      </c>
      <c r="N65" s="172">
        <f t="shared" si="9"/>
        <v>0</v>
      </c>
      <c r="O65" s="172">
        <f t="shared" si="9"/>
        <v>0</v>
      </c>
      <c r="P65" s="172">
        <f t="shared" si="9"/>
        <v>0</v>
      </c>
      <c r="Q65" s="16">
        <f>SUM(E65:P65)</f>
        <v>0</v>
      </c>
    </row>
    <row r="66" spans="1:17" ht="12.75">
      <c r="A66" s="189" t="str">
        <f>Info!$B$2</f>
        <v>922</v>
      </c>
      <c r="B66" s="189" t="s">
        <v>286</v>
      </c>
      <c r="C66" s="303" t="s">
        <v>362</v>
      </c>
      <c r="D66" s="202" t="s">
        <v>363</v>
      </c>
      <c r="E66" s="242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16">
        <f aca="true" t="shared" si="10" ref="Q66:Q72">SUM(E66:P66)</f>
        <v>0</v>
      </c>
    </row>
    <row r="67" spans="1:17" ht="12.75">
      <c r="A67" s="189" t="str">
        <f>Info!$B$2</f>
        <v>922</v>
      </c>
      <c r="B67" s="189" t="s">
        <v>286</v>
      </c>
      <c r="C67" s="303" t="s">
        <v>364</v>
      </c>
      <c r="D67" s="202" t="s">
        <v>365</v>
      </c>
      <c r="E67" s="242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16">
        <f t="shared" si="10"/>
        <v>0</v>
      </c>
    </row>
    <row r="68" spans="1:17" ht="12.75">
      <c r="A68" s="189" t="str">
        <f>Info!$B$2</f>
        <v>922</v>
      </c>
      <c r="B68" s="189" t="s">
        <v>286</v>
      </c>
      <c r="C68" s="303" t="s">
        <v>366</v>
      </c>
      <c r="D68" s="203" t="s">
        <v>351</v>
      </c>
      <c r="E68" s="24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16">
        <f t="shared" si="10"/>
        <v>0</v>
      </c>
    </row>
    <row r="69" spans="1:17" ht="12.75">
      <c r="A69" s="189" t="str">
        <f>Info!$B$2</f>
        <v>922</v>
      </c>
      <c r="B69" s="189" t="s">
        <v>286</v>
      </c>
      <c r="C69" s="303" t="s">
        <v>367</v>
      </c>
      <c r="D69" s="200" t="s">
        <v>353</v>
      </c>
      <c r="E69" s="24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16">
        <f t="shared" si="10"/>
        <v>0</v>
      </c>
    </row>
    <row r="70" spans="1:17" ht="12.75">
      <c r="A70" s="189" t="str">
        <f>Info!$B$2</f>
        <v>922</v>
      </c>
      <c r="B70" s="189" t="s">
        <v>286</v>
      </c>
      <c r="C70" s="303" t="s">
        <v>368</v>
      </c>
      <c r="D70" s="200" t="s">
        <v>355</v>
      </c>
      <c r="E70" s="24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16">
        <f t="shared" si="10"/>
        <v>0</v>
      </c>
    </row>
    <row r="71" spans="1:17" ht="12.75">
      <c r="A71" s="189" t="str">
        <f>Info!$B$2</f>
        <v>922</v>
      </c>
      <c r="B71" s="189" t="s">
        <v>286</v>
      </c>
      <c r="C71" s="304" t="s">
        <v>369</v>
      </c>
      <c r="D71" s="200" t="s">
        <v>359</v>
      </c>
      <c r="E71" s="24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>
        <f t="shared" si="10"/>
        <v>0</v>
      </c>
    </row>
    <row r="72" spans="1:17" ht="12.75">
      <c r="A72" s="189" t="str">
        <f>Info!$B$2</f>
        <v>922</v>
      </c>
      <c r="B72" s="189" t="s">
        <v>286</v>
      </c>
      <c r="C72" s="303" t="s">
        <v>370</v>
      </c>
      <c r="D72" s="200" t="s">
        <v>357</v>
      </c>
      <c r="E72" s="242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16">
        <f t="shared" si="10"/>
        <v>0</v>
      </c>
    </row>
    <row r="73" spans="1:17" ht="12.75">
      <c r="A73" s="189" t="str">
        <f>Info!$B$2</f>
        <v>922</v>
      </c>
      <c r="B73" s="189" t="s">
        <v>286</v>
      </c>
      <c r="C73" s="331" t="s">
        <v>371</v>
      </c>
      <c r="D73" s="332" t="s">
        <v>132</v>
      </c>
      <c r="E73" s="173"/>
      <c r="F73" s="174"/>
      <c r="G73" s="175"/>
      <c r="H73" s="175"/>
      <c r="I73" s="175"/>
      <c r="J73" s="174"/>
      <c r="K73" s="174"/>
      <c r="L73" s="174"/>
      <c r="M73" s="175"/>
      <c r="N73" s="175"/>
      <c r="O73" s="175"/>
      <c r="P73" s="175"/>
      <c r="Q73" s="142"/>
    </row>
    <row r="74" spans="1:17" ht="12.75">
      <c r="A74" s="189" t="str">
        <f>Info!$B$2</f>
        <v>922</v>
      </c>
      <c r="B74" s="189" t="s">
        <v>286</v>
      </c>
      <c r="C74" s="303" t="s">
        <v>372</v>
      </c>
      <c r="D74" s="200" t="s">
        <v>373</v>
      </c>
      <c r="E74" s="24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16">
        <f aca="true" t="shared" si="11" ref="Q74:Q80">SUM(E74:P74)</f>
        <v>0</v>
      </c>
    </row>
    <row r="75" spans="1:17" ht="12.75">
      <c r="A75" s="189" t="str">
        <f>Info!$B$2</f>
        <v>922</v>
      </c>
      <c r="B75" s="189" t="s">
        <v>286</v>
      </c>
      <c r="C75" s="303" t="s">
        <v>374</v>
      </c>
      <c r="D75" s="200" t="s">
        <v>375</v>
      </c>
      <c r="E75" s="24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16">
        <f t="shared" si="11"/>
        <v>0</v>
      </c>
    </row>
    <row r="76" spans="1:17" ht="12.75">
      <c r="A76" s="189" t="str">
        <f>Info!$B$2</f>
        <v>922</v>
      </c>
      <c r="B76" s="189" t="s">
        <v>286</v>
      </c>
      <c r="C76" s="303" t="s">
        <v>376</v>
      </c>
      <c r="D76" s="200" t="s">
        <v>353</v>
      </c>
      <c r="E76" s="24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16">
        <f t="shared" si="11"/>
        <v>0</v>
      </c>
    </row>
    <row r="77" spans="1:17" ht="12.75">
      <c r="A77" s="189" t="str">
        <f>Info!$B$2</f>
        <v>922</v>
      </c>
      <c r="B77" s="189" t="s">
        <v>286</v>
      </c>
      <c r="C77" s="303" t="s">
        <v>377</v>
      </c>
      <c r="D77" s="200" t="s">
        <v>355</v>
      </c>
      <c r="E77" s="24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16">
        <f t="shared" si="11"/>
        <v>0</v>
      </c>
    </row>
    <row r="78" spans="1:17" ht="12.75">
      <c r="A78" s="189" t="str">
        <f>Info!$B$2</f>
        <v>922</v>
      </c>
      <c r="B78" s="189" t="s">
        <v>286</v>
      </c>
      <c r="C78" s="303" t="s">
        <v>378</v>
      </c>
      <c r="D78" s="200" t="s">
        <v>359</v>
      </c>
      <c r="E78" s="24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16">
        <f t="shared" si="11"/>
        <v>0</v>
      </c>
    </row>
    <row r="79" spans="1:17" ht="12.75">
      <c r="A79" s="189" t="str">
        <f>Info!$B$2</f>
        <v>922</v>
      </c>
      <c r="B79" s="189" t="s">
        <v>286</v>
      </c>
      <c r="C79" s="304" t="s">
        <v>379</v>
      </c>
      <c r="D79" s="200" t="s">
        <v>357</v>
      </c>
      <c r="E79" s="242">
        <v>156</v>
      </c>
      <c r="F79" s="73">
        <v>16</v>
      </c>
      <c r="G79" s="73">
        <v>1</v>
      </c>
      <c r="H79" s="73">
        <v>17</v>
      </c>
      <c r="I79" s="73">
        <v>662</v>
      </c>
      <c r="J79" s="73">
        <v>1499</v>
      </c>
      <c r="K79" s="73">
        <v>10</v>
      </c>
      <c r="L79" s="73">
        <v>378</v>
      </c>
      <c r="M79" s="73">
        <v>280</v>
      </c>
      <c r="N79" s="73">
        <v>198</v>
      </c>
      <c r="O79" s="73">
        <v>13</v>
      </c>
      <c r="P79" s="73">
        <v>143</v>
      </c>
      <c r="Q79" s="16">
        <f t="shared" si="11"/>
        <v>3373</v>
      </c>
    </row>
    <row r="80" spans="1:17" ht="12.75">
      <c r="A80" s="189" t="str">
        <f>Info!$B$2</f>
        <v>922</v>
      </c>
      <c r="B80" s="189" t="s">
        <v>286</v>
      </c>
      <c r="C80" s="303" t="s">
        <v>380</v>
      </c>
      <c r="D80" s="199" t="s">
        <v>134</v>
      </c>
      <c r="E80" s="24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16">
        <f t="shared" si="11"/>
        <v>0</v>
      </c>
    </row>
    <row r="81" spans="1:17" ht="13.5" thickBot="1">
      <c r="A81" s="189" t="str">
        <f>Info!$B$2</f>
        <v>922</v>
      </c>
      <c r="B81" s="189" t="s">
        <v>286</v>
      </c>
      <c r="C81" s="305" t="s">
        <v>381</v>
      </c>
      <c r="D81" s="204" t="s">
        <v>135</v>
      </c>
      <c r="E81" s="138">
        <f>+E31+E33+E38+E42+E44+E45+E46+E47+E49+E50+E51+E52+E54+E55+E56+E59+E60+E61+E62+E63+E65+E68+E69+E70+E71+E72+E74+E75+E76+E77+E78+E79+E80+E84</f>
        <v>48829</v>
      </c>
      <c r="F81" s="42">
        <f aca="true" t="shared" si="12" ref="F81:P81">+F31+F33+F38+F42+F44+F45+F46+F47+F49+F50+F51+F52+F54+F55+F56+F59+F60+F61+F62+F63+F65+F68+F69+F70+F71+F72+F74+F75+F76+F77+F78+F79+F80+F84</f>
        <v>264</v>
      </c>
      <c r="G81" s="42">
        <f t="shared" si="12"/>
        <v>10</v>
      </c>
      <c r="H81" s="42">
        <f t="shared" si="12"/>
        <v>1933</v>
      </c>
      <c r="I81" s="42">
        <f t="shared" si="12"/>
        <v>10351</v>
      </c>
      <c r="J81" s="42">
        <f t="shared" si="12"/>
        <v>16646</v>
      </c>
      <c r="K81" s="42">
        <f t="shared" si="12"/>
        <v>111</v>
      </c>
      <c r="L81" s="42">
        <f t="shared" si="12"/>
        <v>3887</v>
      </c>
      <c r="M81" s="42">
        <f t="shared" si="12"/>
        <v>4317</v>
      </c>
      <c r="N81" s="42">
        <f t="shared" si="12"/>
        <v>4777</v>
      </c>
      <c r="O81" s="42">
        <f t="shared" si="12"/>
        <v>154</v>
      </c>
      <c r="P81" s="244">
        <f t="shared" si="12"/>
        <v>1666</v>
      </c>
      <c r="Q81" s="17">
        <f>SUM(E81:P81)</f>
        <v>92945</v>
      </c>
    </row>
    <row r="82" spans="1:17" ht="13.5" thickBot="1">
      <c r="A82" s="189" t="str">
        <f>Info!$B$2</f>
        <v>922</v>
      </c>
      <c r="B82" s="189" t="s">
        <v>286</v>
      </c>
      <c r="C82" s="13"/>
      <c r="D82" s="335" t="s">
        <v>136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7"/>
    </row>
    <row r="83" spans="1:17" ht="12.75">
      <c r="A83" s="189" t="str">
        <f>Info!$B$2</f>
        <v>922</v>
      </c>
      <c r="B83" s="189" t="s">
        <v>286</v>
      </c>
      <c r="C83" s="303" t="s">
        <v>382</v>
      </c>
      <c r="D83" s="199" t="s">
        <v>137</v>
      </c>
      <c r="E83" s="185">
        <f>+E84+E85</f>
        <v>0</v>
      </c>
      <c r="F83" s="146">
        <f aca="true" t="shared" si="13" ref="F83:P83">+F84+F85</f>
        <v>0</v>
      </c>
      <c r="G83" s="146">
        <f t="shared" si="13"/>
        <v>0</v>
      </c>
      <c r="H83" s="146">
        <f t="shared" si="13"/>
        <v>0</v>
      </c>
      <c r="I83" s="146">
        <f t="shared" si="13"/>
        <v>0</v>
      </c>
      <c r="J83" s="146">
        <f t="shared" si="13"/>
        <v>0</v>
      </c>
      <c r="K83" s="146">
        <f t="shared" si="13"/>
        <v>0</v>
      </c>
      <c r="L83" s="146">
        <f t="shared" si="13"/>
        <v>0</v>
      </c>
      <c r="M83" s="146">
        <f t="shared" si="13"/>
        <v>0</v>
      </c>
      <c r="N83" s="146">
        <f t="shared" si="13"/>
        <v>0</v>
      </c>
      <c r="O83" s="146">
        <f t="shared" si="13"/>
        <v>0</v>
      </c>
      <c r="P83" s="146">
        <f t="shared" si="13"/>
        <v>0</v>
      </c>
      <c r="Q83" s="15">
        <f>SUM(E83:P83)</f>
        <v>0</v>
      </c>
    </row>
    <row r="84" spans="1:17" ht="12.75">
      <c r="A84" s="189" t="str">
        <f>Info!$B$2</f>
        <v>922</v>
      </c>
      <c r="B84" s="189" t="s">
        <v>286</v>
      </c>
      <c r="C84" s="303" t="s">
        <v>383</v>
      </c>
      <c r="D84" s="200" t="s">
        <v>384</v>
      </c>
      <c r="E84" s="242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16">
        <f>SUM(E84:P84)</f>
        <v>0</v>
      </c>
    </row>
    <row r="85" spans="1:17" ht="12.75">
      <c r="A85" s="189" t="str">
        <f>Info!$B$2</f>
        <v>922</v>
      </c>
      <c r="B85" s="189" t="s">
        <v>286</v>
      </c>
      <c r="C85" s="303" t="s">
        <v>385</v>
      </c>
      <c r="D85" s="200" t="s">
        <v>386</v>
      </c>
      <c r="E85" s="242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16">
        <f>SUM(E85:P85)</f>
        <v>0</v>
      </c>
    </row>
    <row r="86" spans="1:17" ht="12.75">
      <c r="A86" s="189" t="str">
        <f>Info!$B$2</f>
        <v>922</v>
      </c>
      <c r="B86" s="189" t="s">
        <v>286</v>
      </c>
      <c r="C86" s="333" t="s">
        <v>387</v>
      </c>
      <c r="D86" s="332" t="s">
        <v>138</v>
      </c>
      <c r="E86" s="241"/>
      <c r="F86" s="140"/>
      <c r="G86" s="141"/>
      <c r="H86" s="141"/>
      <c r="I86" s="141"/>
      <c r="J86" s="140"/>
      <c r="K86" s="140"/>
      <c r="L86" s="140"/>
      <c r="M86" s="141"/>
      <c r="N86" s="141"/>
      <c r="O86" s="141"/>
      <c r="P86" s="141"/>
      <c r="Q86" s="142"/>
    </row>
    <row r="87" spans="1:17" ht="12.75">
      <c r="A87" s="189" t="str">
        <f>Info!$B$2</f>
        <v>922</v>
      </c>
      <c r="B87" s="189" t="s">
        <v>286</v>
      </c>
      <c r="C87" s="303" t="s">
        <v>388</v>
      </c>
      <c r="D87" s="200" t="s">
        <v>389</v>
      </c>
      <c r="E87" s="242">
        <v>255</v>
      </c>
      <c r="F87" s="74">
        <v>26</v>
      </c>
      <c r="G87" s="74">
        <v>2</v>
      </c>
      <c r="H87" s="74">
        <v>29</v>
      </c>
      <c r="I87" s="74">
        <v>1033</v>
      </c>
      <c r="J87" s="74">
        <v>2434</v>
      </c>
      <c r="K87" s="74">
        <v>15</v>
      </c>
      <c r="L87" s="74">
        <v>712</v>
      </c>
      <c r="M87" s="74">
        <v>350</v>
      </c>
      <c r="N87" s="74">
        <v>354</v>
      </c>
      <c r="O87" s="74">
        <v>22</v>
      </c>
      <c r="P87" s="74">
        <v>233</v>
      </c>
      <c r="Q87" s="16">
        <f aca="true" t="shared" si="14" ref="Q87:Q95">SUM(E87:P87)</f>
        <v>5465</v>
      </c>
    </row>
    <row r="88" spans="1:17" ht="12.75">
      <c r="A88" s="189" t="str">
        <f>Info!$B$2</f>
        <v>922</v>
      </c>
      <c r="B88" s="189" t="s">
        <v>286</v>
      </c>
      <c r="C88" s="303" t="s">
        <v>390</v>
      </c>
      <c r="D88" s="200" t="s">
        <v>391</v>
      </c>
      <c r="E88" s="242">
        <v>19469</v>
      </c>
      <c r="F88" s="74">
        <v>432</v>
      </c>
      <c r="G88" s="74">
        <v>21</v>
      </c>
      <c r="H88" s="74">
        <v>794</v>
      </c>
      <c r="I88" s="74">
        <v>15684</v>
      </c>
      <c r="J88" s="74">
        <v>38199</v>
      </c>
      <c r="K88" s="74">
        <v>223</v>
      </c>
      <c r="L88" s="74">
        <v>6295</v>
      </c>
      <c r="M88" s="74">
        <v>4908</v>
      </c>
      <c r="N88" s="74">
        <v>5202</v>
      </c>
      <c r="O88" s="74">
        <v>307</v>
      </c>
      <c r="P88" s="74">
        <v>3325</v>
      </c>
      <c r="Q88" s="16">
        <f t="shared" si="14"/>
        <v>94859</v>
      </c>
    </row>
    <row r="89" spans="1:17" ht="12.75">
      <c r="A89" s="189" t="str">
        <f>Info!$B$2</f>
        <v>922</v>
      </c>
      <c r="B89" s="189" t="s">
        <v>286</v>
      </c>
      <c r="C89" s="304" t="s">
        <v>392</v>
      </c>
      <c r="D89" s="199" t="s">
        <v>141</v>
      </c>
      <c r="E89" s="24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16">
        <f t="shared" si="14"/>
        <v>0</v>
      </c>
    </row>
    <row r="90" spans="1:17" ht="12.75">
      <c r="A90" s="189" t="str">
        <f>Info!$B$2</f>
        <v>922</v>
      </c>
      <c r="B90" s="189" t="s">
        <v>286</v>
      </c>
      <c r="C90" s="303" t="s">
        <v>393</v>
      </c>
      <c r="D90" s="199" t="s">
        <v>142</v>
      </c>
      <c r="E90" s="242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16">
        <f t="shared" si="14"/>
        <v>0</v>
      </c>
    </row>
    <row r="91" spans="1:17" ht="12.75">
      <c r="A91" s="189" t="str">
        <f>Info!$B$2</f>
        <v>922</v>
      </c>
      <c r="B91" s="189" t="s">
        <v>286</v>
      </c>
      <c r="C91" s="303" t="s">
        <v>394</v>
      </c>
      <c r="D91" s="199" t="s">
        <v>143</v>
      </c>
      <c r="E91" s="242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16">
        <f t="shared" si="14"/>
        <v>0</v>
      </c>
    </row>
    <row r="92" spans="1:17" ht="12.75">
      <c r="A92" s="189" t="str">
        <f>Info!$B$2</f>
        <v>922</v>
      </c>
      <c r="B92" s="189" t="s">
        <v>286</v>
      </c>
      <c r="C92" s="304" t="s">
        <v>395</v>
      </c>
      <c r="D92" s="199" t="s">
        <v>144</v>
      </c>
      <c r="E92" s="242">
        <v>621</v>
      </c>
      <c r="F92" s="74">
        <v>4</v>
      </c>
      <c r="G92" s="74">
        <v>0</v>
      </c>
      <c r="H92" s="74">
        <v>3</v>
      </c>
      <c r="I92" s="74">
        <v>143</v>
      </c>
      <c r="J92" s="74">
        <v>374</v>
      </c>
      <c r="K92" s="74">
        <v>3</v>
      </c>
      <c r="L92" s="74">
        <v>60</v>
      </c>
      <c r="M92" s="74">
        <v>58</v>
      </c>
      <c r="N92" s="74">
        <v>48</v>
      </c>
      <c r="O92" s="74">
        <v>3</v>
      </c>
      <c r="P92" s="74">
        <v>33</v>
      </c>
      <c r="Q92" s="16">
        <f t="shared" si="14"/>
        <v>1350</v>
      </c>
    </row>
    <row r="93" spans="1:17" s="50" customFormat="1" ht="12.75">
      <c r="A93" s="189" t="str">
        <f>Info!$B$2</f>
        <v>922</v>
      </c>
      <c r="B93" s="189" t="s">
        <v>286</v>
      </c>
      <c r="C93" s="304" t="s">
        <v>396</v>
      </c>
      <c r="D93" s="199" t="s">
        <v>145</v>
      </c>
      <c r="E93" s="242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16">
        <f t="shared" si="14"/>
        <v>0</v>
      </c>
    </row>
    <row r="94" spans="1:17" ht="13.5" thickBot="1">
      <c r="A94" s="189" t="str">
        <f>Info!$B$2</f>
        <v>922</v>
      </c>
      <c r="B94" s="189" t="s">
        <v>286</v>
      </c>
      <c r="C94" s="305" t="s">
        <v>397</v>
      </c>
      <c r="D94" s="205" t="s">
        <v>95</v>
      </c>
      <c r="E94" s="228">
        <f>+E85+E87+E88+E89+E90+E91+E92+E93</f>
        <v>20345</v>
      </c>
      <c r="F94" s="42">
        <f aca="true" t="shared" si="15" ref="F94:P94">+F85+F87+F88+F89+F90+F91+F92+F93</f>
        <v>462</v>
      </c>
      <c r="G94" s="42">
        <f t="shared" si="15"/>
        <v>23</v>
      </c>
      <c r="H94" s="42">
        <f t="shared" si="15"/>
        <v>826</v>
      </c>
      <c r="I94" s="42">
        <f t="shared" si="15"/>
        <v>16860</v>
      </c>
      <c r="J94" s="42">
        <f t="shared" si="15"/>
        <v>41007</v>
      </c>
      <c r="K94" s="42">
        <f t="shared" si="15"/>
        <v>241</v>
      </c>
      <c r="L94" s="42">
        <f t="shared" si="15"/>
        <v>7067</v>
      </c>
      <c r="M94" s="42">
        <f t="shared" si="15"/>
        <v>5316</v>
      </c>
      <c r="N94" s="42">
        <f t="shared" si="15"/>
        <v>5604</v>
      </c>
      <c r="O94" s="42">
        <f t="shared" si="15"/>
        <v>332</v>
      </c>
      <c r="P94" s="42">
        <f t="shared" si="15"/>
        <v>3591</v>
      </c>
      <c r="Q94" s="186">
        <f>SUM(E94:P94)</f>
        <v>101674</v>
      </c>
    </row>
    <row r="95" spans="1:17" ht="13.5" thickBot="1">
      <c r="A95" s="189" t="str">
        <f>Info!$B$2</f>
        <v>922</v>
      </c>
      <c r="B95" s="189" t="s">
        <v>286</v>
      </c>
      <c r="C95" s="306" t="s">
        <v>398</v>
      </c>
      <c r="D95" s="206" t="s">
        <v>399</v>
      </c>
      <c r="E95" s="93">
        <f>+E29+E81+E94</f>
        <v>69943</v>
      </c>
      <c r="F95" s="19">
        <f aca="true" t="shared" si="16" ref="F95:P95">+F29+F81+F94</f>
        <v>749</v>
      </c>
      <c r="G95" s="19">
        <f t="shared" si="16"/>
        <v>34</v>
      </c>
      <c r="H95" s="19">
        <f t="shared" si="16"/>
        <v>3011</v>
      </c>
      <c r="I95" s="19">
        <f t="shared" si="16"/>
        <v>27791</v>
      </c>
      <c r="J95" s="19">
        <f t="shared" si="16"/>
        <v>59427</v>
      </c>
      <c r="K95" s="19">
        <f t="shared" si="16"/>
        <v>363</v>
      </c>
      <c r="L95" s="19">
        <f t="shared" si="16"/>
        <v>11165</v>
      </c>
      <c r="M95" s="19">
        <f t="shared" si="16"/>
        <v>10025</v>
      </c>
      <c r="N95" s="19">
        <f t="shared" si="16"/>
        <v>10761</v>
      </c>
      <c r="O95" s="19">
        <f t="shared" si="16"/>
        <v>501</v>
      </c>
      <c r="P95" s="243">
        <f t="shared" si="16"/>
        <v>5411</v>
      </c>
      <c r="Q95" s="20">
        <f t="shared" si="14"/>
        <v>199181</v>
      </c>
    </row>
    <row r="96" spans="3:17" ht="12.75">
      <c r="C96" s="187"/>
      <c r="D96" s="207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s="97" customFormat="1" ht="12.75">
      <c r="A97" s="314"/>
      <c r="B97" s="314"/>
      <c r="C97" s="338"/>
      <c r="D97" s="517"/>
      <c r="E97" s="517"/>
      <c r="F97" s="517"/>
      <c r="G97" s="339"/>
      <c r="H97" s="339"/>
      <c r="I97" s="339"/>
      <c r="J97" s="339"/>
      <c r="K97" s="339"/>
      <c r="L97" s="339"/>
      <c r="M97" s="339"/>
      <c r="N97" s="517"/>
      <c r="O97" s="517"/>
      <c r="P97" s="517"/>
      <c r="Q97" s="339"/>
    </row>
    <row r="98" spans="1:17" s="97" customFormat="1" ht="12.75">
      <c r="A98" s="314"/>
      <c r="B98" s="314"/>
      <c r="C98" s="338"/>
      <c r="D98" s="340"/>
      <c r="E98" s="340"/>
      <c r="F98" s="340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</row>
    <row r="99" spans="1:17" s="97" customFormat="1" ht="12.75">
      <c r="A99" s="314"/>
      <c r="B99" s="314"/>
      <c r="C99" s="338"/>
      <c r="D99" s="341"/>
      <c r="E99" s="341"/>
      <c r="F99" s="341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s="97" customFormat="1" ht="12.75">
      <c r="A100" s="314"/>
      <c r="B100" s="314"/>
      <c r="C100" s="338"/>
      <c r="D100" s="342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</row>
    <row r="101" spans="3:17" ht="12.75">
      <c r="C101" s="343"/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</row>
    <row r="102" spans="3:17" ht="12.75">
      <c r="C102" s="343"/>
      <c r="D102" s="344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</row>
  </sheetData>
  <sheetProtection password="A01C" sheet="1"/>
  <mergeCells count="33">
    <mergeCell ref="C3:C7"/>
    <mergeCell ref="C8:C10"/>
    <mergeCell ref="Q8:Q10"/>
    <mergeCell ref="H3:J6"/>
    <mergeCell ref="D4:G4"/>
    <mergeCell ref="K3:O3"/>
    <mergeCell ref="K4:O4"/>
    <mergeCell ref="K6:O6"/>
    <mergeCell ref="O8:O10"/>
    <mergeCell ref="D7:Q7"/>
    <mergeCell ref="C1:Q1"/>
    <mergeCell ref="D8:D10"/>
    <mergeCell ref="E9:E10"/>
    <mergeCell ref="H9:H10"/>
    <mergeCell ref="I9:I10"/>
    <mergeCell ref="D6:G6"/>
    <mergeCell ref="C2:Q2"/>
    <mergeCell ref="P8:P10"/>
    <mergeCell ref="F9:F10"/>
    <mergeCell ref="L8:L10"/>
    <mergeCell ref="D3:G3"/>
    <mergeCell ref="P3:Q6"/>
    <mergeCell ref="K5:M5"/>
    <mergeCell ref="M8:M10"/>
    <mergeCell ref="G9:G10"/>
    <mergeCell ref="N8:N10"/>
    <mergeCell ref="K8:K10"/>
    <mergeCell ref="N97:P97"/>
    <mergeCell ref="D97:F97"/>
    <mergeCell ref="D16:Q16"/>
    <mergeCell ref="G8:I8"/>
    <mergeCell ref="J8:J10"/>
    <mergeCell ref="E8:F8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54" r:id="rId1"/>
  <headerFooter alignWithMargins="0">
    <oddHeader>&amp;L
MINISTERO DELLA SALUTE-SISTEMA INFORMATIVO SANITARIO</oddHeader>
    <oddFooter>&amp;LLA-SAN&amp;C&amp;P&amp;R&amp;D</oddFooter>
  </headerFooter>
  <rowBreaks count="1" manualBreakCount="1">
    <brk id="54" min="2" max="16" man="1"/>
  </rowBreaks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G1">
      <selection activeCell="M32" sqref="M32"/>
    </sheetView>
  </sheetViews>
  <sheetFormatPr defaultColWidth="9.140625" defaultRowHeight="12.75"/>
  <cols>
    <col min="1" max="1" width="4.00390625" style="49" hidden="1" customWidth="1"/>
    <col min="2" max="2" width="6.7109375" style="49" hidden="1" customWidth="1"/>
    <col min="3" max="3" width="5.57421875" style="229" bestFit="1" customWidth="1"/>
    <col min="4" max="4" width="18.00390625" style="49" bestFit="1" customWidth="1"/>
    <col min="5" max="5" width="10.7109375" style="49" customWidth="1"/>
    <col min="6" max="6" width="10.140625" style="49" bestFit="1" customWidth="1"/>
    <col min="7" max="7" width="17.57421875" style="49" bestFit="1" customWidth="1"/>
    <col min="8" max="8" width="25.421875" style="49" customWidth="1"/>
    <col min="9" max="9" width="15.7109375" style="49" bestFit="1" customWidth="1"/>
    <col min="10" max="10" width="15.00390625" style="49" customWidth="1"/>
    <col min="11" max="11" width="19.00390625" style="49" customWidth="1"/>
    <col min="12" max="12" width="16.00390625" style="49" customWidth="1"/>
    <col min="13" max="13" width="18.7109375" style="49" customWidth="1"/>
    <col min="14" max="14" width="12.421875" style="49" bestFit="1" customWidth="1"/>
    <col min="15" max="15" width="18.421875" style="49" customWidth="1"/>
    <col min="16" max="17" width="11.57421875" style="49" customWidth="1"/>
    <col min="18" max="16384" width="9.140625" style="49" customWidth="1"/>
  </cols>
  <sheetData>
    <row r="1" spans="3:17" ht="18">
      <c r="C1" s="403" t="s">
        <v>400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3:17" ht="13.5" thickBot="1">
      <c r="C2" s="569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3:17" ht="13.5" thickBot="1">
      <c r="C3" s="570"/>
      <c r="D3" s="525" t="s">
        <v>85</v>
      </c>
      <c r="E3" s="526"/>
      <c r="F3" s="526"/>
      <c r="G3" s="527"/>
      <c r="H3" s="528"/>
      <c r="I3" s="550"/>
      <c r="J3" s="551"/>
      <c r="K3" s="555" t="s">
        <v>86</v>
      </c>
      <c r="L3" s="556"/>
      <c r="M3" s="556"/>
      <c r="N3" s="556"/>
      <c r="O3" s="557"/>
      <c r="P3" s="528"/>
      <c r="Q3" s="529"/>
    </row>
    <row r="4" spans="3:17" ht="13.5" thickBot="1">
      <c r="C4" s="570"/>
      <c r="D4" s="552"/>
      <c r="E4" s="553"/>
      <c r="F4" s="553"/>
      <c r="G4" s="554"/>
      <c r="H4" s="528"/>
      <c r="I4" s="550"/>
      <c r="J4" s="551"/>
      <c r="K4" s="558"/>
      <c r="L4" s="559"/>
      <c r="M4" s="559"/>
      <c r="N4" s="559"/>
      <c r="O4" s="560"/>
      <c r="P4" s="528"/>
      <c r="Q4" s="529"/>
    </row>
    <row r="5" spans="3:17" ht="13.5" thickBot="1">
      <c r="C5" s="570"/>
      <c r="D5" s="55" t="s">
        <v>87</v>
      </c>
      <c r="E5" s="352" t="s">
        <v>88</v>
      </c>
      <c r="F5" s="56" t="s">
        <v>401</v>
      </c>
      <c r="G5" s="353" t="str">
        <f>'MODELLO LA'!$H$7</f>
        <v>922</v>
      </c>
      <c r="H5" s="528"/>
      <c r="I5" s="550"/>
      <c r="J5" s="551"/>
      <c r="K5" s="481" t="s">
        <v>90</v>
      </c>
      <c r="L5" s="477"/>
      <c r="M5" s="530"/>
      <c r="N5" s="354" t="str">
        <f>Info!$B$3</f>
        <v>2017</v>
      </c>
      <c r="O5" s="61"/>
      <c r="P5" s="528"/>
      <c r="Q5" s="529"/>
    </row>
    <row r="6" spans="3:17" ht="16.5" thickBot="1">
      <c r="C6" s="570"/>
      <c r="D6" s="539"/>
      <c r="E6" s="540"/>
      <c r="F6" s="540"/>
      <c r="G6" s="541"/>
      <c r="H6" s="528"/>
      <c r="I6" s="550"/>
      <c r="J6" s="551"/>
      <c r="K6" s="561"/>
      <c r="L6" s="562"/>
      <c r="M6" s="562"/>
      <c r="N6" s="562"/>
      <c r="O6" s="563"/>
      <c r="P6" s="528"/>
      <c r="Q6" s="529"/>
    </row>
    <row r="7" spans="3:17" ht="13.5" thickBot="1">
      <c r="C7" s="571"/>
      <c r="D7" s="495" t="s">
        <v>91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</row>
    <row r="8" spans="3:17" ht="12.75">
      <c r="C8" s="545"/>
      <c r="D8" s="566" t="s">
        <v>92</v>
      </c>
      <c r="E8" s="523" t="s">
        <v>93</v>
      </c>
      <c r="F8" s="524"/>
      <c r="G8" s="492" t="s">
        <v>94</v>
      </c>
      <c r="H8" s="492"/>
      <c r="I8" s="492"/>
      <c r="J8" s="520" t="s">
        <v>75</v>
      </c>
      <c r="K8" s="520" t="s">
        <v>76</v>
      </c>
      <c r="L8" s="520" t="s">
        <v>77</v>
      </c>
      <c r="M8" s="492" t="s">
        <v>78</v>
      </c>
      <c r="N8" s="492" t="s">
        <v>79</v>
      </c>
      <c r="O8" s="492" t="s">
        <v>80</v>
      </c>
      <c r="P8" s="492" t="s">
        <v>81</v>
      </c>
      <c r="Q8" s="547" t="s">
        <v>95</v>
      </c>
    </row>
    <row r="9" spans="3:17" ht="12.75">
      <c r="C9" s="565"/>
      <c r="D9" s="567"/>
      <c r="E9" s="537" t="s">
        <v>96</v>
      </c>
      <c r="F9" s="490" t="s">
        <v>97</v>
      </c>
      <c r="G9" s="500" t="s">
        <v>72</v>
      </c>
      <c r="H9" s="493" t="s">
        <v>73</v>
      </c>
      <c r="I9" s="493" t="s">
        <v>74</v>
      </c>
      <c r="J9" s="521"/>
      <c r="K9" s="521"/>
      <c r="L9" s="521"/>
      <c r="M9" s="493"/>
      <c r="N9" s="496"/>
      <c r="O9" s="496"/>
      <c r="P9" s="496"/>
      <c r="Q9" s="548"/>
    </row>
    <row r="10" spans="3:17" ht="13.5" thickBot="1">
      <c r="C10" s="565"/>
      <c r="D10" s="568"/>
      <c r="E10" s="538"/>
      <c r="F10" s="522"/>
      <c r="G10" s="532"/>
      <c r="H10" s="531"/>
      <c r="I10" s="531"/>
      <c r="J10" s="522"/>
      <c r="K10" s="522"/>
      <c r="L10" s="522"/>
      <c r="M10" s="531"/>
      <c r="N10" s="533"/>
      <c r="O10" s="533"/>
      <c r="P10" s="533"/>
      <c r="Q10" s="549"/>
    </row>
    <row r="11" spans="1:16" ht="12.75" hidden="1">
      <c r="A11" s="189" t="s">
        <v>283</v>
      </c>
      <c r="B11" s="189" t="s">
        <v>284</v>
      </c>
      <c r="C11" s="51" t="s">
        <v>285</v>
      </c>
      <c r="D11" s="50"/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1:17" ht="12.75" hidden="1">
      <c r="A12" s="189"/>
      <c r="B12" s="189"/>
      <c r="C12" s="302" t="s">
        <v>402</v>
      </c>
      <c r="D12" s="50"/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1:17" ht="12.75" hidden="1">
      <c r="A13" s="189"/>
      <c r="B13" s="189"/>
      <c r="C13" s="302" t="s">
        <v>402</v>
      </c>
      <c r="D13" s="50"/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1:17" ht="12.75" hidden="1">
      <c r="A14" s="189"/>
      <c r="B14" s="189"/>
      <c r="C14" s="302" t="s">
        <v>402</v>
      </c>
      <c r="D14" s="50"/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1:17" ht="13.5" hidden="1" thickBot="1">
      <c r="A15" s="189"/>
      <c r="B15" s="189"/>
      <c r="C15" s="302" t="s">
        <v>402</v>
      </c>
      <c r="D15" s="50"/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18" t="s">
        <v>98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519"/>
    </row>
    <row r="17" spans="1:17" ht="12.75">
      <c r="A17" s="49" t="str">
        <f>Info!$B$2</f>
        <v>922</v>
      </c>
      <c r="B17" s="49" t="s">
        <v>403</v>
      </c>
      <c r="C17" s="303" t="s">
        <v>291</v>
      </c>
      <c r="D17" s="230" t="s">
        <v>404</v>
      </c>
      <c r="E17" s="225"/>
      <c r="F17" s="226"/>
      <c r="G17" s="227"/>
      <c r="H17" s="227"/>
      <c r="I17" s="227"/>
      <c r="J17" s="226"/>
      <c r="K17" s="226"/>
      <c r="L17" s="226"/>
      <c r="M17" s="227"/>
      <c r="N17" s="227"/>
      <c r="O17" s="227"/>
      <c r="P17" s="227"/>
      <c r="Q17" s="15">
        <f>SUM(E17:P17)</f>
        <v>0</v>
      </c>
    </row>
    <row r="18" spans="1:17" ht="13.5" thickBot="1">
      <c r="A18" s="49" t="str">
        <f>Info!$B$2</f>
        <v>922</v>
      </c>
      <c r="B18" s="49" t="s">
        <v>403</v>
      </c>
      <c r="C18" s="305" t="s">
        <v>305</v>
      </c>
      <c r="D18" s="231" t="s">
        <v>95</v>
      </c>
      <c r="E18" s="138">
        <f aca="true" t="shared" si="0" ref="E18:Q18">+E17</f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17">
        <f t="shared" si="0"/>
        <v>0</v>
      </c>
    </row>
    <row r="19" spans="1:17" ht="13.5" thickBot="1">
      <c r="A19" s="49" t="str">
        <f>Info!$B$2</f>
        <v>922</v>
      </c>
      <c r="B19" s="49" t="s">
        <v>403</v>
      </c>
      <c r="C19" s="13"/>
      <c r="D19" s="518" t="s">
        <v>107</v>
      </c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519"/>
    </row>
    <row r="20" spans="1:17" ht="12.75">
      <c r="A20" s="49" t="str">
        <f>Info!$B$2</f>
        <v>922</v>
      </c>
      <c r="B20" s="49" t="s">
        <v>403</v>
      </c>
      <c r="C20" s="303" t="s">
        <v>332</v>
      </c>
      <c r="D20" s="232" t="s">
        <v>404</v>
      </c>
      <c r="E20" s="225">
        <v>1737</v>
      </c>
      <c r="F20" s="226">
        <v>4</v>
      </c>
      <c r="G20" s="227"/>
      <c r="H20" s="227">
        <v>3998</v>
      </c>
      <c r="I20" s="227">
        <v>2406</v>
      </c>
      <c r="J20" s="226">
        <v>1711</v>
      </c>
      <c r="K20" s="226"/>
      <c r="L20" s="226">
        <v>112</v>
      </c>
      <c r="M20" s="227"/>
      <c r="N20" s="227"/>
      <c r="O20" s="227"/>
      <c r="P20" s="227">
        <v>8032</v>
      </c>
      <c r="Q20" s="15">
        <f>SUM(E20:P20)</f>
        <v>18000</v>
      </c>
    </row>
    <row r="21" spans="1:17" ht="13.5" thickBot="1">
      <c r="A21" s="49" t="str">
        <f>Info!$B$2</f>
        <v>922</v>
      </c>
      <c r="B21" s="49" t="s">
        <v>403</v>
      </c>
      <c r="C21" s="305" t="s">
        <v>381</v>
      </c>
      <c r="D21" s="233" t="s">
        <v>135</v>
      </c>
      <c r="E21" s="138">
        <f aca="true" t="shared" si="1" ref="E21:P21">+E20</f>
        <v>1737</v>
      </c>
      <c r="F21" s="42">
        <f t="shared" si="1"/>
        <v>4</v>
      </c>
      <c r="G21" s="42">
        <f t="shared" si="1"/>
        <v>0</v>
      </c>
      <c r="H21" s="42">
        <f t="shared" si="1"/>
        <v>3998</v>
      </c>
      <c r="I21" s="42">
        <f t="shared" si="1"/>
        <v>2406</v>
      </c>
      <c r="J21" s="42">
        <f t="shared" si="1"/>
        <v>1711</v>
      </c>
      <c r="K21" s="42">
        <f t="shared" si="1"/>
        <v>0</v>
      </c>
      <c r="L21" s="42">
        <f t="shared" si="1"/>
        <v>112</v>
      </c>
      <c r="M21" s="42">
        <f t="shared" si="1"/>
        <v>0</v>
      </c>
      <c r="N21" s="42">
        <f t="shared" si="1"/>
        <v>0</v>
      </c>
      <c r="O21" s="42">
        <f t="shared" si="1"/>
        <v>0</v>
      </c>
      <c r="P21" s="42">
        <f t="shared" si="1"/>
        <v>8032</v>
      </c>
      <c r="Q21" s="17">
        <f>SUM(E21:P21)</f>
        <v>18000</v>
      </c>
    </row>
    <row r="22" spans="1:17" ht="13.5" thickBot="1">
      <c r="A22" s="49" t="str">
        <f>Info!$B$2</f>
        <v>922</v>
      </c>
      <c r="B22" s="49" t="s">
        <v>403</v>
      </c>
      <c r="C22" s="13"/>
      <c r="D22" s="518" t="s">
        <v>136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519"/>
    </row>
    <row r="23" spans="1:17" ht="12.75">
      <c r="A23" s="49" t="str">
        <f>Info!$B$2</f>
        <v>922</v>
      </c>
      <c r="B23" s="49" t="s">
        <v>403</v>
      </c>
      <c r="C23" s="303" t="s">
        <v>390</v>
      </c>
      <c r="D23" s="232" t="s">
        <v>404</v>
      </c>
      <c r="E23" s="225">
        <v>3020</v>
      </c>
      <c r="F23" s="226">
        <v>7</v>
      </c>
      <c r="G23" s="227"/>
      <c r="H23" s="227">
        <v>6953</v>
      </c>
      <c r="I23" s="227">
        <v>4184</v>
      </c>
      <c r="J23" s="226">
        <v>2976</v>
      </c>
      <c r="K23" s="226"/>
      <c r="L23" s="226">
        <v>195</v>
      </c>
      <c r="M23" s="227"/>
      <c r="N23" s="227"/>
      <c r="O23" s="227"/>
      <c r="P23" s="227">
        <v>13970</v>
      </c>
      <c r="Q23" s="15">
        <f>SUM(E23:P23)</f>
        <v>31305</v>
      </c>
    </row>
    <row r="24" spans="1:17" s="50" customFormat="1" ht="13.5" thickBot="1">
      <c r="A24" s="49" t="str">
        <f>Info!$B$2</f>
        <v>922</v>
      </c>
      <c r="B24" s="49" t="s">
        <v>403</v>
      </c>
      <c r="C24" s="305" t="s">
        <v>397</v>
      </c>
      <c r="D24" s="234" t="s">
        <v>95</v>
      </c>
      <c r="E24" s="228">
        <f aca="true" t="shared" si="2" ref="E24:P24">+E23</f>
        <v>3020</v>
      </c>
      <c r="F24" s="42">
        <f t="shared" si="2"/>
        <v>7</v>
      </c>
      <c r="G24" s="42">
        <f t="shared" si="2"/>
        <v>0</v>
      </c>
      <c r="H24" s="42">
        <f t="shared" si="2"/>
        <v>6953</v>
      </c>
      <c r="I24" s="42">
        <f t="shared" si="2"/>
        <v>4184</v>
      </c>
      <c r="J24" s="42">
        <f t="shared" si="2"/>
        <v>2976</v>
      </c>
      <c r="K24" s="42">
        <f t="shared" si="2"/>
        <v>0</v>
      </c>
      <c r="L24" s="42">
        <f t="shared" si="2"/>
        <v>195</v>
      </c>
      <c r="M24" s="42">
        <f t="shared" si="2"/>
        <v>0</v>
      </c>
      <c r="N24" s="42">
        <f t="shared" si="2"/>
        <v>0</v>
      </c>
      <c r="O24" s="42">
        <f t="shared" si="2"/>
        <v>0</v>
      </c>
      <c r="P24" s="42">
        <f t="shared" si="2"/>
        <v>13970</v>
      </c>
      <c r="Q24" s="186">
        <f>SUM(E24:P24)</f>
        <v>31305</v>
      </c>
    </row>
    <row r="25" spans="1:17" ht="13.5" thickBot="1">
      <c r="A25" s="49" t="str">
        <f>Info!$B$2</f>
        <v>922</v>
      </c>
      <c r="B25" s="49" t="s">
        <v>403</v>
      </c>
      <c r="C25" s="306" t="s">
        <v>398</v>
      </c>
      <c r="D25" s="235" t="s">
        <v>405</v>
      </c>
      <c r="E25" s="25">
        <f aca="true" t="shared" si="3" ref="E25:P25">+E24+E21+E18</f>
        <v>4757</v>
      </c>
      <c r="F25" s="19">
        <f t="shared" si="3"/>
        <v>11</v>
      </c>
      <c r="G25" s="19">
        <f t="shared" si="3"/>
        <v>0</v>
      </c>
      <c r="H25" s="19">
        <f t="shared" si="3"/>
        <v>10951</v>
      </c>
      <c r="I25" s="19">
        <f t="shared" si="3"/>
        <v>6590</v>
      </c>
      <c r="J25" s="19">
        <f t="shared" si="3"/>
        <v>4687</v>
      </c>
      <c r="K25" s="19">
        <f t="shared" si="3"/>
        <v>0</v>
      </c>
      <c r="L25" s="19">
        <f t="shared" si="3"/>
        <v>307</v>
      </c>
      <c r="M25" s="19">
        <f t="shared" si="3"/>
        <v>0</v>
      </c>
      <c r="N25" s="19">
        <f t="shared" si="3"/>
        <v>0</v>
      </c>
      <c r="O25" s="19">
        <f t="shared" si="3"/>
        <v>0</v>
      </c>
      <c r="P25" s="19">
        <f t="shared" si="3"/>
        <v>22002</v>
      </c>
      <c r="Q25" s="20">
        <f>SUM(E25:P25)</f>
        <v>49305</v>
      </c>
    </row>
    <row r="28" spans="3:16" s="97" customFormat="1" ht="12.75">
      <c r="C28" s="316"/>
      <c r="D28" s="413"/>
      <c r="E28" s="413"/>
      <c r="F28" s="413"/>
      <c r="G28" s="413"/>
      <c r="H28" s="413"/>
      <c r="N28" s="413"/>
      <c r="O28" s="413"/>
      <c r="P28" s="413"/>
    </row>
    <row r="29" spans="3:8" s="97" customFormat="1" ht="12.75">
      <c r="C29" s="316"/>
      <c r="D29" s="223"/>
      <c r="E29" s="223"/>
      <c r="F29" s="223"/>
      <c r="G29" s="64"/>
      <c r="H29" s="64"/>
    </row>
    <row r="30" spans="3:8" s="97" customFormat="1" ht="12.75">
      <c r="C30" s="316"/>
      <c r="D30" s="373"/>
      <c r="E30" s="373"/>
      <c r="F30" s="373"/>
      <c r="G30" s="373"/>
      <c r="H30" s="373"/>
    </row>
    <row r="31" s="97" customFormat="1" ht="12.75">
      <c r="C31" s="316"/>
    </row>
  </sheetData>
  <sheetProtection password="A01C" sheet="1"/>
  <mergeCells count="36">
    <mergeCell ref="D4:G4"/>
    <mergeCell ref="K4:O4"/>
    <mergeCell ref="K5:M5"/>
    <mergeCell ref="F9:F10"/>
    <mergeCell ref="G9:G10"/>
    <mergeCell ref="H9:H10"/>
    <mergeCell ref="I9:I10"/>
    <mergeCell ref="O8:O10"/>
    <mergeCell ref="M8:M10"/>
    <mergeCell ref="N8:N10"/>
    <mergeCell ref="C1:Q1"/>
    <mergeCell ref="C2:Q2"/>
    <mergeCell ref="C3:C7"/>
    <mergeCell ref="D3:G3"/>
    <mergeCell ref="H3:J6"/>
    <mergeCell ref="K3:O3"/>
    <mergeCell ref="D6:G6"/>
    <mergeCell ref="K6:O6"/>
    <mergeCell ref="D7:Q7"/>
    <mergeCell ref="P3:Q6"/>
    <mergeCell ref="C8:C10"/>
    <mergeCell ref="D8:D10"/>
    <mergeCell ref="E8:F8"/>
    <mergeCell ref="G8:I8"/>
    <mergeCell ref="J8:J10"/>
    <mergeCell ref="K8:K10"/>
    <mergeCell ref="Q8:Q10"/>
    <mergeCell ref="E9:E10"/>
    <mergeCell ref="L8:L10"/>
    <mergeCell ref="P8:P10"/>
    <mergeCell ref="D28:H28"/>
    <mergeCell ref="D30:H30"/>
    <mergeCell ref="D22:Q22"/>
    <mergeCell ref="N28:P28"/>
    <mergeCell ref="D16:Q16"/>
    <mergeCell ref="D19:Q19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&amp;LLA-RIC&amp;C&amp;P&amp;R&amp;D</oddFooter>
  </headerFooter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zoomScalePageLayoutView="0" workbookViewId="0" topLeftCell="E68">
      <selection activeCell="I100" sqref="I100"/>
    </sheetView>
  </sheetViews>
  <sheetFormatPr defaultColWidth="9.140625" defaultRowHeight="12.75"/>
  <cols>
    <col min="1" max="1" width="10.00390625" style="189" hidden="1" customWidth="1"/>
    <col min="2" max="2" width="7.28125" style="189" hidden="1" customWidth="1"/>
    <col min="3" max="3" width="5.57421875" style="51" bestFit="1" customWidth="1"/>
    <col min="4" max="4" width="40.00390625" style="50" customWidth="1"/>
    <col min="5" max="5" width="10.8515625" style="49" customWidth="1"/>
    <col min="6" max="6" width="14.421875" style="49" customWidth="1"/>
    <col min="7" max="7" width="17.57421875" style="49" bestFit="1" customWidth="1"/>
    <col min="8" max="8" width="24.00390625" style="49" customWidth="1"/>
    <col min="9" max="9" width="15.7109375" style="49" bestFit="1" customWidth="1"/>
    <col min="10" max="10" width="12.140625" style="49" customWidth="1"/>
    <col min="11" max="11" width="15.57421875" style="49" bestFit="1" customWidth="1"/>
    <col min="12" max="12" width="11.140625" style="49" bestFit="1" customWidth="1"/>
    <col min="13" max="13" width="15.7109375" style="49" bestFit="1" customWidth="1"/>
    <col min="14" max="14" width="12.421875" style="49" bestFit="1" customWidth="1"/>
    <col min="15" max="15" width="12.7109375" style="49" customWidth="1"/>
    <col min="16" max="16" width="9.421875" style="49" customWidth="1"/>
    <col min="17" max="17" width="11.421875" style="49" customWidth="1"/>
    <col min="18" max="16384" width="9.140625" style="49" customWidth="1"/>
  </cols>
  <sheetData>
    <row r="1" spans="3:17" ht="18">
      <c r="C1" s="403" t="s">
        <v>406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3:17" ht="13.5" thickBot="1">
      <c r="C2" s="484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3:17" ht="13.5" thickBot="1">
      <c r="C3" s="542"/>
      <c r="D3" s="525" t="s">
        <v>85</v>
      </c>
      <c r="E3" s="526"/>
      <c r="F3" s="526"/>
      <c r="G3" s="527"/>
      <c r="H3" s="528"/>
      <c r="I3" s="550"/>
      <c r="J3" s="551"/>
      <c r="K3" s="555" t="s">
        <v>86</v>
      </c>
      <c r="L3" s="556"/>
      <c r="M3" s="556"/>
      <c r="N3" s="556"/>
      <c r="O3" s="557"/>
      <c r="P3" s="528"/>
      <c r="Q3" s="529"/>
    </row>
    <row r="4" spans="3:17" ht="13.5" thickBot="1">
      <c r="C4" s="542"/>
      <c r="D4" s="552"/>
      <c r="E4" s="553"/>
      <c r="F4" s="553"/>
      <c r="G4" s="554"/>
      <c r="H4" s="528"/>
      <c r="I4" s="550"/>
      <c r="J4" s="551"/>
      <c r="K4" s="558"/>
      <c r="L4" s="559"/>
      <c r="M4" s="559"/>
      <c r="N4" s="559"/>
      <c r="O4" s="560"/>
      <c r="P4" s="528"/>
      <c r="Q4" s="529"/>
    </row>
    <row r="5" spans="3:17" ht="19.5" customHeight="1" thickBot="1">
      <c r="C5" s="542"/>
      <c r="D5" s="194" t="s">
        <v>87</v>
      </c>
      <c r="E5" s="352" t="s">
        <v>88</v>
      </c>
      <c r="F5" s="348" t="str">
        <f>'MODELLO LA'!$G$7</f>
        <v>ATS/ASST/IRCCS</v>
      </c>
      <c r="G5" s="350" t="str">
        <f>'MODELLO LA'!$H$7</f>
        <v>922</v>
      </c>
      <c r="H5" s="528"/>
      <c r="I5" s="550"/>
      <c r="J5" s="551"/>
      <c r="K5" s="481" t="s">
        <v>90</v>
      </c>
      <c r="L5" s="477"/>
      <c r="M5" s="530"/>
      <c r="N5" s="354" t="str">
        <f>Info!$B$3</f>
        <v>2017</v>
      </c>
      <c r="O5" s="61"/>
      <c r="P5" s="528"/>
      <c r="Q5" s="529"/>
    </row>
    <row r="6" spans="3:17" ht="16.5" thickBot="1">
      <c r="C6" s="542"/>
      <c r="D6" s="539"/>
      <c r="E6" s="540"/>
      <c r="F6" s="540"/>
      <c r="G6" s="541"/>
      <c r="H6" s="528"/>
      <c r="I6" s="550"/>
      <c r="J6" s="551"/>
      <c r="K6" s="561"/>
      <c r="L6" s="562"/>
      <c r="M6" s="562"/>
      <c r="N6" s="562"/>
      <c r="O6" s="563"/>
      <c r="P6" s="528"/>
      <c r="Q6" s="529"/>
    </row>
    <row r="7" spans="3:17" ht="13.5" thickBot="1">
      <c r="C7" s="544"/>
      <c r="D7" s="495" t="s">
        <v>91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</row>
    <row r="8" spans="3:17" ht="12.75">
      <c r="C8" s="545"/>
      <c r="D8" s="534" t="s">
        <v>92</v>
      </c>
      <c r="E8" s="523" t="s">
        <v>93</v>
      </c>
      <c r="F8" s="524"/>
      <c r="G8" s="492" t="s">
        <v>94</v>
      </c>
      <c r="H8" s="492"/>
      <c r="I8" s="492"/>
      <c r="J8" s="520" t="s">
        <v>75</v>
      </c>
      <c r="K8" s="520" t="s">
        <v>76</v>
      </c>
      <c r="L8" s="520" t="s">
        <v>77</v>
      </c>
      <c r="M8" s="492" t="s">
        <v>78</v>
      </c>
      <c r="N8" s="492" t="s">
        <v>79</v>
      </c>
      <c r="O8" s="492" t="s">
        <v>80</v>
      </c>
      <c r="P8" s="492" t="s">
        <v>81</v>
      </c>
      <c r="Q8" s="547" t="s">
        <v>95</v>
      </c>
    </row>
    <row r="9" spans="3:17" ht="12.75">
      <c r="C9" s="546"/>
      <c r="D9" s="535"/>
      <c r="E9" s="537" t="s">
        <v>96</v>
      </c>
      <c r="F9" s="490" t="s">
        <v>97</v>
      </c>
      <c r="G9" s="500" t="s">
        <v>72</v>
      </c>
      <c r="H9" s="493" t="s">
        <v>73</v>
      </c>
      <c r="I9" s="493" t="s">
        <v>74</v>
      </c>
      <c r="J9" s="521"/>
      <c r="K9" s="521"/>
      <c r="L9" s="521"/>
      <c r="M9" s="493"/>
      <c r="N9" s="496"/>
      <c r="O9" s="496"/>
      <c r="P9" s="496"/>
      <c r="Q9" s="548"/>
    </row>
    <row r="10" spans="3:17" ht="13.5" thickBot="1">
      <c r="C10" s="546"/>
      <c r="D10" s="536"/>
      <c r="E10" s="538"/>
      <c r="F10" s="522"/>
      <c r="G10" s="532"/>
      <c r="H10" s="531"/>
      <c r="I10" s="531"/>
      <c r="J10" s="522"/>
      <c r="K10" s="522"/>
      <c r="L10" s="522"/>
      <c r="M10" s="531"/>
      <c r="N10" s="533"/>
      <c r="O10" s="533"/>
      <c r="P10" s="533"/>
      <c r="Q10" s="549"/>
    </row>
    <row r="11" spans="1:16" ht="12.75" hidden="1">
      <c r="A11" s="189" t="s">
        <v>283</v>
      </c>
      <c r="B11" s="189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51" t="s">
        <v>162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1:17" ht="12.75" hidden="1">
      <c r="A13" s="49"/>
      <c r="B13" s="49"/>
      <c r="C13" s="51" t="s">
        <v>162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3:17" ht="12.75" hidden="1">
      <c r="C14" s="51" t="s">
        <v>162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3:17" ht="13.5" hidden="1" thickBot="1">
      <c r="C15" s="51" t="s">
        <v>162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18" t="s">
        <v>98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519"/>
    </row>
    <row r="17" spans="1:17" ht="12.75">
      <c r="A17" s="189" t="str">
        <f>Info!$B$2</f>
        <v>922</v>
      </c>
      <c r="B17" s="189" t="s">
        <v>407</v>
      </c>
      <c r="C17" s="303" t="s">
        <v>287</v>
      </c>
      <c r="D17" s="195" t="s">
        <v>101</v>
      </c>
      <c r="E17" s="236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15">
        <f>SUM(E17:P17)</f>
        <v>0</v>
      </c>
    </row>
    <row r="18" spans="1:17" ht="12.75">
      <c r="A18" s="189" t="str">
        <f>Info!$B$2</f>
        <v>922</v>
      </c>
      <c r="B18" s="189" t="s">
        <v>407</v>
      </c>
      <c r="C18" s="303" t="s">
        <v>288</v>
      </c>
      <c r="D18" s="195" t="s">
        <v>102</v>
      </c>
      <c r="E18" s="238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16">
        <f>SUM(E18:P18)</f>
        <v>0</v>
      </c>
    </row>
    <row r="19" spans="1:17" ht="12.75">
      <c r="A19" s="189" t="str">
        <f>Info!$B$2</f>
        <v>922</v>
      </c>
      <c r="B19" s="189" t="s">
        <v>407</v>
      </c>
      <c r="C19" s="303" t="s">
        <v>289</v>
      </c>
      <c r="D19" s="195" t="s">
        <v>103</v>
      </c>
      <c r="E19" s="238"/>
      <c r="F19" s="239"/>
      <c r="G19" s="239"/>
      <c r="H19" s="239">
        <v>10</v>
      </c>
      <c r="I19" s="239">
        <v>2</v>
      </c>
      <c r="J19" s="239"/>
      <c r="K19" s="239"/>
      <c r="L19" s="239"/>
      <c r="M19" s="239"/>
      <c r="N19" s="239"/>
      <c r="O19" s="239">
        <v>1</v>
      </c>
      <c r="P19" s="239"/>
      <c r="Q19" s="16">
        <f>SUM(E19:P19)</f>
        <v>13</v>
      </c>
    </row>
    <row r="20" spans="1:17" ht="12.75">
      <c r="A20" s="189" t="str">
        <f>Info!$B$2</f>
        <v>922</v>
      </c>
      <c r="B20" s="189" t="s">
        <v>407</v>
      </c>
      <c r="C20" s="303" t="s">
        <v>290</v>
      </c>
      <c r="D20" s="195" t="s">
        <v>104</v>
      </c>
      <c r="E20" s="238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16">
        <f>SUM(E20:P20)</f>
        <v>0</v>
      </c>
    </row>
    <row r="21" spans="1:17" ht="12.75">
      <c r="A21" s="189" t="str">
        <f>Info!$B$2</f>
        <v>922</v>
      </c>
      <c r="B21" s="189" t="s">
        <v>407</v>
      </c>
      <c r="C21" s="329" t="s">
        <v>291</v>
      </c>
      <c r="D21" s="195" t="s">
        <v>105</v>
      </c>
      <c r="E21" s="177">
        <f>+E22+E23+E24</f>
        <v>0</v>
      </c>
      <c r="F21" s="143">
        <f>+F22+F23+F24</f>
        <v>0</v>
      </c>
      <c r="G21" s="143">
        <f aca="true" t="shared" si="0" ref="G21:P21">+G22+G23+G24</f>
        <v>0</v>
      </c>
      <c r="H21" s="143">
        <f t="shared" si="0"/>
        <v>0</v>
      </c>
      <c r="I21" s="143">
        <f t="shared" si="0"/>
        <v>0</v>
      </c>
      <c r="J21" s="143">
        <f t="shared" si="0"/>
        <v>0</v>
      </c>
      <c r="K21" s="143">
        <f t="shared" si="0"/>
        <v>0</v>
      </c>
      <c r="L21" s="143">
        <f t="shared" si="0"/>
        <v>0</v>
      </c>
      <c r="M21" s="143">
        <f t="shared" si="0"/>
        <v>0</v>
      </c>
      <c r="N21" s="143">
        <f t="shared" si="0"/>
        <v>0</v>
      </c>
      <c r="O21" s="143">
        <f t="shared" si="0"/>
        <v>0</v>
      </c>
      <c r="P21" s="143">
        <f t="shared" si="0"/>
        <v>0</v>
      </c>
      <c r="Q21" s="16">
        <f aca="true" t="shared" si="1" ref="Q21:Q28">SUM(E21:P21)</f>
        <v>0</v>
      </c>
    </row>
    <row r="22" spans="1:17" ht="12.75">
      <c r="A22" s="189" t="str">
        <f>Info!$B$2</f>
        <v>922</v>
      </c>
      <c r="B22" s="189" t="s">
        <v>407</v>
      </c>
      <c r="C22" s="329" t="s">
        <v>292</v>
      </c>
      <c r="D22" s="196" t="s">
        <v>293</v>
      </c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16">
        <f t="shared" si="1"/>
        <v>0</v>
      </c>
    </row>
    <row r="23" spans="1:17" ht="12.75">
      <c r="A23" s="189" t="str">
        <f>Info!$B$2</f>
        <v>922</v>
      </c>
      <c r="B23" s="189" t="s">
        <v>407</v>
      </c>
      <c r="C23" s="329" t="s">
        <v>294</v>
      </c>
      <c r="D23" s="196" t="s">
        <v>295</v>
      </c>
      <c r="E23" s="238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16">
        <f t="shared" si="1"/>
        <v>0</v>
      </c>
    </row>
    <row r="24" spans="1:17" ht="12.75">
      <c r="A24" s="189" t="str">
        <f>Info!$B$2</f>
        <v>922</v>
      </c>
      <c r="B24" s="189" t="s">
        <v>407</v>
      </c>
      <c r="C24" s="329" t="s">
        <v>296</v>
      </c>
      <c r="D24" s="196" t="s">
        <v>297</v>
      </c>
      <c r="E24" s="238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16">
        <f t="shared" si="1"/>
        <v>0</v>
      </c>
    </row>
    <row r="25" spans="1:17" ht="12.75">
      <c r="A25" s="189" t="str">
        <f>Info!$B$2</f>
        <v>922</v>
      </c>
      <c r="B25" s="189" t="s">
        <v>407</v>
      </c>
      <c r="C25" s="304" t="s">
        <v>298</v>
      </c>
      <c r="D25" s="195" t="s">
        <v>106</v>
      </c>
      <c r="E25" s="171">
        <f>+E26+E27+E28</f>
        <v>0</v>
      </c>
      <c r="F25" s="172">
        <f>+F26+F27+F28</f>
        <v>0</v>
      </c>
      <c r="G25" s="172">
        <f aca="true" t="shared" si="2" ref="G25:P25">+G26+G27+G28</f>
        <v>0</v>
      </c>
      <c r="H25" s="172">
        <f t="shared" si="2"/>
        <v>0</v>
      </c>
      <c r="I25" s="172">
        <f t="shared" si="2"/>
        <v>0</v>
      </c>
      <c r="J25" s="172">
        <f t="shared" si="2"/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2">
        <f t="shared" si="2"/>
        <v>0</v>
      </c>
      <c r="O25" s="172">
        <f t="shared" si="2"/>
        <v>0</v>
      </c>
      <c r="P25" s="172">
        <f t="shared" si="2"/>
        <v>0</v>
      </c>
      <c r="Q25" s="16">
        <f t="shared" si="1"/>
        <v>0</v>
      </c>
    </row>
    <row r="26" spans="1:17" ht="12.75">
      <c r="A26" s="189" t="str">
        <f>Info!$B$2</f>
        <v>922</v>
      </c>
      <c r="B26" s="189" t="s">
        <v>407</v>
      </c>
      <c r="C26" s="329" t="s">
        <v>299</v>
      </c>
      <c r="D26" s="197" t="s">
        <v>300</v>
      </c>
      <c r="E26" s="238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16">
        <f t="shared" si="1"/>
        <v>0</v>
      </c>
    </row>
    <row r="27" spans="1:17" ht="12.75">
      <c r="A27" s="189" t="str">
        <f>Info!$B$2</f>
        <v>922</v>
      </c>
      <c r="B27" s="189" t="s">
        <v>407</v>
      </c>
      <c r="C27" s="329" t="s">
        <v>301</v>
      </c>
      <c r="D27" s="197" t="s">
        <v>302</v>
      </c>
      <c r="E27" s="238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16">
        <f t="shared" si="1"/>
        <v>0</v>
      </c>
    </row>
    <row r="28" spans="1:17" ht="12.75">
      <c r="A28" s="189" t="str">
        <f>Info!$B$2</f>
        <v>922</v>
      </c>
      <c r="B28" s="189" t="s">
        <v>407</v>
      </c>
      <c r="C28" s="329" t="s">
        <v>303</v>
      </c>
      <c r="D28" s="197" t="s">
        <v>304</v>
      </c>
      <c r="E28" s="238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6">
        <f t="shared" si="1"/>
        <v>0</v>
      </c>
    </row>
    <row r="29" spans="1:17" ht="13.5" thickBot="1">
      <c r="A29" s="189" t="str">
        <f>Info!$B$2</f>
        <v>922</v>
      </c>
      <c r="B29" s="189" t="s">
        <v>407</v>
      </c>
      <c r="C29" s="305" t="s">
        <v>305</v>
      </c>
      <c r="D29" s="198" t="s">
        <v>95</v>
      </c>
      <c r="E29" s="138">
        <f>+E17+E18+E19+E20+E21+E25</f>
        <v>0</v>
      </c>
      <c r="F29" s="42">
        <f>+F17+F18+F19+F20+F21+F25</f>
        <v>0</v>
      </c>
      <c r="G29" s="42">
        <f aca="true" t="shared" si="3" ref="G29:O29">+G17+G18+G19+G20+G21+G25</f>
        <v>0</v>
      </c>
      <c r="H29" s="42">
        <f t="shared" si="3"/>
        <v>10</v>
      </c>
      <c r="I29" s="42">
        <f t="shared" si="3"/>
        <v>2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1</v>
      </c>
      <c r="P29" s="42">
        <f>+P17+P18+P19+P20+P21+P25</f>
        <v>0</v>
      </c>
      <c r="Q29" s="17">
        <f>+Q17+Q18+Q19+Q20+Q21+Q25</f>
        <v>13</v>
      </c>
    </row>
    <row r="30" spans="1:17" ht="13.5" thickBot="1">
      <c r="A30" s="189" t="str">
        <f>Info!$B$2</f>
        <v>922</v>
      </c>
      <c r="B30" s="189" t="s">
        <v>407</v>
      </c>
      <c r="C30" s="13"/>
      <c r="D30" s="518" t="s">
        <v>107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519"/>
    </row>
    <row r="31" spans="1:17" ht="12.75">
      <c r="A31" s="189" t="str">
        <f>Info!$B$2</f>
        <v>922</v>
      </c>
      <c r="B31" s="189" t="s">
        <v>407</v>
      </c>
      <c r="C31" s="303" t="s">
        <v>306</v>
      </c>
      <c r="D31" s="199" t="s">
        <v>108</v>
      </c>
      <c r="E31" s="236"/>
      <c r="F31" s="237"/>
      <c r="G31" s="237"/>
      <c r="H31" s="237"/>
      <c r="I31" s="237"/>
      <c r="J31" s="237"/>
      <c r="K31" s="237"/>
      <c r="L31" s="237"/>
      <c r="M31" s="237"/>
      <c r="N31" s="239"/>
      <c r="O31" s="239"/>
      <c r="P31" s="239"/>
      <c r="Q31" s="15">
        <f>SUM(E31:P31)</f>
        <v>0</v>
      </c>
    </row>
    <row r="32" spans="1:17" ht="12.75">
      <c r="A32" s="189" t="str">
        <f>Info!$B$2</f>
        <v>922</v>
      </c>
      <c r="B32" s="189" t="s">
        <v>407</v>
      </c>
      <c r="C32" s="331" t="s">
        <v>307</v>
      </c>
      <c r="D32" s="332" t="s">
        <v>109</v>
      </c>
      <c r="E32" s="173"/>
      <c r="F32" s="174"/>
      <c r="G32" s="175"/>
      <c r="H32" s="175"/>
      <c r="I32" s="175"/>
      <c r="J32" s="174"/>
      <c r="K32" s="174"/>
      <c r="L32" s="174"/>
      <c r="M32" s="175"/>
      <c r="N32" s="175"/>
      <c r="O32" s="175"/>
      <c r="P32" s="175"/>
      <c r="Q32" s="176"/>
    </row>
    <row r="33" spans="1:17" ht="12.75">
      <c r="A33" s="189" t="str">
        <f>Info!$B$2</f>
        <v>922</v>
      </c>
      <c r="B33" s="189" t="s">
        <v>407</v>
      </c>
      <c r="C33" s="303" t="s">
        <v>308</v>
      </c>
      <c r="D33" s="200" t="s">
        <v>309</v>
      </c>
      <c r="E33" s="178">
        <f>+E34+E35+E36+E37</f>
        <v>0</v>
      </c>
      <c r="F33" s="179">
        <f aca="true" t="shared" si="4" ref="F33:P33">+F34+F35+F36+F37</f>
        <v>0</v>
      </c>
      <c r="G33" s="179">
        <f t="shared" si="4"/>
        <v>0</v>
      </c>
      <c r="H33" s="179">
        <f t="shared" si="4"/>
        <v>0</v>
      </c>
      <c r="I33" s="179">
        <f t="shared" si="4"/>
        <v>0</v>
      </c>
      <c r="J33" s="179">
        <f t="shared" si="4"/>
        <v>0</v>
      </c>
      <c r="K33" s="179">
        <f t="shared" si="4"/>
        <v>0</v>
      </c>
      <c r="L33" s="179">
        <f t="shared" si="4"/>
        <v>0</v>
      </c>
      <c r="M33" s="179">
        <f t="shared" si="4"/>
        <v>0</v>
      </c>
      <c r="N33" s="179">
        <f t="shared" si="4"/>
        <v>0</v>
      </c>
      <c r="O33" s="179">
        <f t="shared" si="4"/>
        <v>0</v>
      </c>
      <c r="P33" s="179">
        <f t="shared" si="4"/>
        <v>0</v>
      </c>
      <c r="Q33" s="16">
        <f aca="true" t="shared" si="5" ref="Q33:Q41">SUM(E33:P33)</f>
        <v>0</v>
      </c>
    </row>
    <row r="34" spans="1:17" ht="12.75">
      <c r="A34" s="189" t="str">
        <f>Info!$B$2</f>
        <v>922</v>
      </c>
      <c r="B34" s="189" t="s">
        <v>407</v>
      </c>
      <c r="C34" s="329" t="s">
        <v>310</v>
      </c>
      <c r="D34" s="201" t="s">
        <v>311</v>
      </c>
      <c r="E34" s="238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16">
        <f t="shared" si="5"/>
        <v>0</v>
      </c>
    </row>
    <row r="35" spans="1:17" ht="12.75">
      <c r="A35" s="189" t="str">
        <f>Info!$B$2</f>
        <v>922</v>
      </c>
      <c r="B35" s="189" t="s">
        <v>407</v>
      </c>
      <c r="C35" s="329" t="s">
        <v>312</v>
      </c>
      <c r="D35" s="201" t="s">
        <v>313</v>
      </c>
      <c r="E35" s="238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16">
        <f t="shared" si="5"/>
        <v>0</v>
      </c>
    </row>
    <row r="36" spans="1:17" ht="22.5">
      <c r="A36" s="189" t="str">
        <f>Info!$B$2</f>
        <v>922</v>
      </c>
      <c r="B36" s="189" t="s">
        <v>407</v>
      </c>
      <c r="C36" s="329" t="s">
        <v>314</v>
      </c>
      <c r="D36" s="201" t="s">
        <v>315</v>
      </c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16">
        <f t="shared" si="5"/>
        <v>0</v>
      </c>
    </row>
    <row r="37" spans="1:17" ht="12.75">
      <c r="A37" s="189" t="str">
        <f>Info!$B$2</f>
        <v>922</v>
      </c>
      <c r="B37" s="189" t="s">
        <v>407</v>
      </c>
      <c r="C37" s="329" t="s">
        <v>316</v>
      </c>
      <c r="D37" s="201" t="s">
        <v>317</v>
      </c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16">
        <f t="shared" si="5"/>
        <v>0</v>
      </c>
    </row>
    <row r="38" spans="1:17" ht="12.75">
      <c r="A38" s="189" t="str">
        <f>Info!$B$2</f>
        <v>922</v>
      </c>
      <c r="B38" s="189" t="s">
        <v>407</v>
      </c>
      <c r="C38" s="330" t="s">
        <v>318</v>
      </c>
      <c r="D38" s="200" t="s">
        <v>319</v>
      </c>
      <c r="E38" s="178">
        <f>+E39+E40+E41</f>
        <v>0</v>
      </c>
      <c r="F38" s="179">
        <f aca="true" t="shared" si="6" ref="F38:P38">+F39+F40+F41</f>
        <v>0</v>
      </c>
      <c r="G38" s="179">
        <f t="shared" si="6"/>
        <v>0</v>
      </c>
      <c r="H38" s="179">
        <f t="shared" si="6"/>
        <v>0</v>
      </c>
      <c r="I38" s="179">
        <f t="shared" si="6"/>
        <v>0</v>
      </c>
      <c r="J38" s="179">
        <f t="shared" si="6"/>
        <v>0</v>
      </c>
      <c r="K38" s="179">
        <f t="shared" si="6"/>
        <v>0</v>
      </c>
      <c r="L38" s="179">
        <f t="shared" si="6"/>
        <v>0</v>
      </c>
      <c r="M38" s="179">
        <f t="shared" si="6"/>
        <v>0</v>
      </c>
      <c r="N38" s="179">
        <f t="shared" si="6"/>
        <v>0</v>
      </c>
      <c r="O38" s="179">
        <f t="shared" si="6"/>
        <v>0</v>
      </c>
      <c r="P38" s="179">
        <f t="shared" si="6"/>
        <v>0</v>
      </c>
      <c r="Q38" s="16">
        <f t="shared" si="5"/>
        <v>0</v>
      </c>
    </row>
    <row r="39" spans="1:17" ht="12.75">
      <c r="A39" s="189" t="str">
        <f>Info!$B$2</f>
        <v>922</v>
      </c>
      <c r="B39" s="189" t="s">
        <v>407</v>
      </c>
      <c r="C39" s="329" t="s">
        <v>320</v>
      </c>
      <c r="D39" s="201" t="s">
        <v>311</v>
      </c>
      <c r="E39" s="238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16">
        <f t="shared" si="5"/>
        <v>0</v>
      </c>
    </row>
    <row r="40" spans="1:17" ht="12.75">
      <c r="A40" s="189" t="str">
        <f>Info!$B$2</f>
        <v>922</v>
      </c>
      <c r="B40" s="189" t="s">
        <v>407</v>
      </c>
      <c r="C40" s="329" t="s">
        <v>321</v>
      </c>
      <c r="D40" s="201" t="s">
        <v>313</v>
      </c>
      <c r="E40" s="238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16">
        <f t="shared" si="5"/>
        <v>0</v>
      </c>
    </row>
    <row r="41" spans="1:17" ht="12.75">
      <c r="A41" s="189" t="str">
        <f>Info!$B$2</f>
        <v>922</v>
      </c>
      <c r="B41" s="189" t="s">
        <v>407</v>
      </c>
      <c r="C41" s="329" t="s">
        <v>322</v>
      </c>
      <c r="D41" s="201" t="s">
        <v>317</v>
      </c>
      <c r="E41" s="238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16">
        <f t="shared" si="5"/>
        <v>0</v>
      </c>
    </row>
    <row r="42" spans="1:17" ht="12.75">
      <c r="A42" s="189" t="str">
        <f>Info!$B$2</f>
        <v>922</v>
      </c>
      <c r="B42" s="189" t="s">
        <v>407</v>
      </c>
      <c r="C42" s="330" t="s">
        <v>323</v>
      </c>
      <c r="D42" s="199" t="s">
        <v>112</v>
      </c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16">
        <f>SUM(E42:P42)</f>
        <v>0</v>
      </c>
    </row>
    <row r="43" spans="1:17" ht="12.75">
      <c r="A43" s="189" t="str">
        <f>Info!$B$2</f>
        <v>922</v>
      </c>
      <c r="B43" s="189" t="s">
        <v>407</v>
      </c>
      <c r="C43" s="333" t="s">
        <v>324</v>
      </c>
      <c r="D43" s="332" t="s">
        <v>113</v>
      </c>
      <c r="E43" s="173"/>
      <c r="F43" s="174"/>
      <c r="G43" s="175"/>
      <c r="H43" s="175"/>
      <c r="I43" s="175"/>
      <c r="J43" s="174"/>
      <c r="K43" s="174"/>
      <c r="L43" s="174"/>
      <c r="M43" s="175"/>
      <c r="N43" s="175"/>
      <c r="O43" s="175"/>
      <c r="P43" s="175"/>
      <c r="Q43" s="142"/>
    </row>
    <row r="44" spans="1:17" ht="22.5">
      <c r="A44" s="189" t="str">
        <f>Info!$B$2</f>
        <v>922</v>
      </c>
      <c r="B44" s="189" t="s">
        <v>407</v>
      </c>
      <c r="C44" s="304" t="s">
        <v>325</v>
      </c>
      <c r="D44" s="334" t="s">
        <v>326</v>
      </c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16">
        <f>SUM(E44:P44)</f>
        <v>0</v>
      </c>
    </row>
    <row r="45" spans="1:17" ht="22.5">
      <c r="A45" s="189" t="str">
        <f>Info!$B$2</f>
        <v>922</v>
      </c>
      <c r="B45" s="189" t="s">
        <v>407</v>
      </c>
      <c r="C45" s="304" t="s">
        <v>327</v>
      </c>
      <c r="D45" s="200" t="s">
        <v>328</v>
      </c>
      <c r="E45" s="238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16">
        <f>SUM(E45:P45)</f>
        <v>0</v>
      </c>
    </row>
    <row r="46" spans="1:17" ht="22.5">
      <c r="A46" s="189" t="str">
        <f>Info!$B$2</f>
        <v>922</v>
      </c>
      <c r="B46" s="189" t="s">
        <v>407</v>
      </c>
      <c r="C46" s="304" t="s">
        <v>329</v>
      </c>
      <c r="D46" s="200" t="s">
        <v>330</v>
      </c>
      <c r="E46" s="238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16">
        <f>SUM(E46:P46)</f>
        <v>0</v>
      </c>
    </row>
    <row r="47" spans="1:17" ht="12.75">
      <c r="A47" s="189" t="str">
        <f>Info!$B$2</f>
        <v>922</v>
      </c>
      <c r="B47" s="189" t="s">
        <v>407</v>
      </c>
      <c r="C47" s="303">
        <v>20500</v>
      </c>
      <c r="D47" s="199" t="s">
        <v>116</v>
      </c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16">
        <f>SUM(E47:P47)</f>
        <v>0</v>
      </c>
    </row>
    <row r="48" spans="1:17" ht="12.75">
      <c r="A48" s="189" t="str">
        <f>Info!$B$2</f>
        <v>922</v>
      </c>
      <c r="B48" s="189" t="s">
        <v>407</v>
      </c>
      <c r="C48" s="331" t="s">
        <v>331</v>
      </c>
      <c r="D48" s="332" t="s">
        <v>117</v>
      </c>
      <c r="E48" s="173"/>
      <c r="F48" s="174"/>
      <c r="G48" s="175"/>
      <c r="H48" s="175"/>
      <c r="I48" s="175"/>
      <c r="J48" s="174"/>
      <c r="K48" s="174"/>
      <c r="L48" s="174"/>
      <c r="M48" s="175"/>
      <c r="N48" s="175"/>
      <c r="O48" s="175"/>
      <c r="P48" s="175"/>
      <c r="Q48" s="142"/>
    </row>
    <row r="49" spans="1:17" ht="12.75">
      <c r="A49" s="189" t="str">
        <f>Info!$B$2</f>
        <v>922</v>
      </c>
      <c r="B49" s="189" t="s">
        <v>407</v>
      </c>
      <c r="C49" s="303" t="s">
        <v>332</v>
      </c>
      <c r="D49" s="200" t="s">
        <v>333</v>
      </c>
      <c r="E49" s="238"/>
      <c r="F49" s="239"/>
      <c r="G49" s="239"/>
      <c r="H49" s="239">
        <v>199</v>
      </c>
      <c r="I49" s="239">
        <v>46</v>
      </c>
      <c r="J49" s="239"/>
      <c r="K49" s="239"/>
      <c r="L49" s="239"/>
      <c r="M49" s="239"/>
      <c r="N49" s="239"/>
      <c r="O49" s="239">
        <v>15</v>
      </c>
      <c r="P49" s="239"/>
      <c r="Q49" s="16">
        <f>SUM(E49:P49)</f>
        <v>260</v>
      </c>
    </row>
    <row r="50" spans="1:17" ht="12.75">
      <c r="A50" s="189" t="str">
        <f>Info!$B$2</f>
        <v>922</v>
      </c>
      <c r="B50" s="189" t="s">
        <v>407</v>
      </c>
      <c r="C50" s="303" t="s">
        <v>334</v>
      </c>
      <c r="D50" s="200" t="s">
        <v>335</v>
      </c>
      <c r="E50" s="238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16">
        <f>SUM(E50:P50)</f>
        <v>0</v>
      </c>
    </row>
    <row r="51" spans="1:17" ht="12.75">
      <c r="A51" s="189" t="str">
        <f>Info!$B$2</f>
        <v>922</v>
      </c>
      <c r="B51" s="189" t="s">
        <v>407</v>
      </c>
      <c r="C51" s="303" t="s">
        <v>336</v>
      </c>
      <c r="D51" s="200" t="s">
        <v>337</v>
      </c>
      <c r="E51" s="238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16">
        <f>SUM(E51:P51)</f>
        <v>0</v>
      </c>
    </row>
    <row r="52" spans="1:17" ht="12.75">
      <c r="A52" s="189" t="str">
        <f>Info!$B$2</f>
        <v>922</v>
      </c>
      <c r="B52" s="189" t="s">
        <v>407</v>
      </c>
      <c r="C52" s="303" t="s">
        <v>338</v>
      </c>
      <c r="D52" s="199" t="s">
        <v>121</v>
      </c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16">
        <f>SUM(E52:P52)</f>
        <v>0</v>
      </c>
    </row>
    <row r="53" spans="1:17" ht="12.75">
      <c r="A53" s="189" t="str">
        <f>Info!$B$2</f>
        <v>922</v>
      </c>
      <c r="B53" s="189" t="s">
        <v>407</v>
      </c>
      <c r="C53" s="333" t="s">
        <v>339</v>
      </c>
      <c r="D53" s="332" t="s">
        <v>122</v>
      </c>
      <c r="E53" s="173"/>
      <c r="F53" s="174"/>
      <c r="G53" s="175"/>
      <c r="H53" s="175"/>
      <c r="I53" s="175"/>
      <c r="J53" s="174"/>
      <c r="K53" s="174"/>
      <c r="L53" s="174"/>
      <c r="M53" s="175"/>
      <c r="N53" s="175"/>
      <c r="O53" s="175"/>
      <c r="P53" s="175"/>
      <c r="Q53" s="142"/>
    </row>
    <row r="54" spans="1:17" ht="12.75">
      <c r="A54" s="189" t="str">
        <f>Info!$B$2</f>
        <v>922</v>
      </c>
      <c r="B54" s="189" t="s">
        <v>407</v>
      </c>
      <c r="C54" s="303" t="s">
        <v>340</v>
      </c>
      <c r="D54" s="202" t="s">
        <v>341</v>
      </c>
      <c r="E54" s="238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16">
        <f aca="true" t="shared" si="7" ref="Q54:Q63">SUM(E54:P54)</f>
        <v>0</v>
      </c>
    </row>
    <row r="55" spans="1:17" ht="12.75">
      <c r="A55" s="189" t="str">
        <f>Info!$B$2</f>
        <v>922</v>
      </c>
      <c r="B55" s="189" t="s">
        <v>407</v>
      </c>
      <c r="C55" s="303" t="s">
        <v>342</v>
      </c>
      <c r="D55" s="202" t="s">
        <v>343</v>
      </c>
      <c r="E55" s="238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16">
        <f t="shared" si="7"/>
        <v>0</v>
      </c>
    </row>
    <row r="56" spans="1:17" ht="12.75">
      <c r="A56" s="189" t="str">
        <f>Info!$B$2</f>
        <v>922</v>
      </c>
      <c r="B56" s="189" t="s">
        <v>407</v>
      </c>
      <c r="C56" s="303" t="s">
        <v>344</v>
      </c>
      <c r="D56" s="202" t="s">
        <v>345</v>
      </c>
      <c r="E56" s="171">
        <f>+E57+E58</f>
        <v>0</v>
      </c>
      <c r="F56" s="172">
        <f>+F57+F58</f>
        <v>0</v>
      </c>
      <c r="G56" s="172">
        <f aca="true" t="shared" si="8" ref="G56:P56">+G57+G58</f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240">
        <f t="shared" si="8"/>
        <v>0</v>
      </c>
      <c r="N56" s="172">
        <f t="shared" si="8"/>
        <v>0</v>
      </c>
      <c r="O56" s="172">
        <f t="shared" si="8"/>
        <v>0</v>
      </c>
      <c r="P56" s="172">
        <f t="shared" si="8"/>
        <v>0</v>
      </c>
      <c r="Q56" s="16">
        <f>SUM(E56:P56)</f>
        <v>0</v>
      </c>
    </row>
    <row r="57" spans="1:17" ht="12.75">
      <c r="A57" s="189" t="str">
        <f>Info!$B$2</f>
        <v>922</v>
      </c>
      <c r="B57" s="189" t="s">
        <v>407</v>
      </c>
      <c r="C57" s="303" t="s">
        <v>346</v>
      </c>
      <c r="D57" s="202" t="s">
        <v>347</v>
      </c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16">
        <f>SUM(E57:P57)</f>
        <v>0</v>
      </c>
    </row>
    <row r="58" spans="1:17" ht="22.5">
      <c r="A58" s="189" t="str">
        <f>Info!$B$2</f>
        <v>922</v>
      </c>
      <c r="B58" s="189" t="s">
        <v>407</v>
      </c>
      <c r="C58" s="303" t="s">
        <v>348</v>
      </c>
      <c r="D58" s="202" t="s">
        <v>349</v>
      </c>
      <c r="E58" s="238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16">
        <f>SUM(E58:P58)</f>
        <v>0</v>
      </c>
    </row>
    <row r="59" spans="1:17" ht="12.75">
      <c r="A59" s="189" t="str">
        <f>Info!$B$2</f>
        <v>922</v>
      </c>
      <c r="B59" s="189" t="s">
        <v>407</v>
      </c>
      <c r="C59" s="303" t="s">
        <v>350</v>
      </c>
      <c r="D59" s="202" t="s">
        <v>351</v>
      </c>
      <c r="E59" s="238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16">
        <f t="shared" si="7"/>
        <v>0</v>
      </c>
    </row>
    <row r="60" spans="1:17" ht="12.75">
      <c r="A60" s="189" t="str">
        <f>Info!$B$2</f>
        <v>922</v>
      </c>
      <c r="B60" s="189" t="s">
        <v>407</v>
      </c>
      <c r="C60" s="303" t="s">
        <v>352</v>
      </c>
      <c r="D60" s="202" t="s">
        <v>353</v>
      </c>
      <c r="E60" s="238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16">
        <f t="shared" si="7"/>
        <v>0</v>
      </c>
    </row>
    <row r="61" spans="1:17" ht="12.75">
      <c r="A61" s="189" t="str">
        <f>Info!$B$2</f>
        <v>922</v>
      </c>
      <c r="B61" s="189" t="s">
        <v>407</v>
      </c>
      <c r="C61" s="303" t="s">
        <v>354</v>
      </c>
      <c r="D61" s="202" t="s">
        <v>355</v>
      </c>
      <c r="E61" s="238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16">
        <f t="shared" si="7"/>
        <v>0</v>
      </c>
    </row>
    <row r="62" spans="1:17" ht="12.75">
      <c r="A62" s="189" t="str">
        <f>Info!$B$2</f>
        <v>922</v>
      </c>
      <c r="B62" s="189" t="s">
        <v>407</v>
      </c>
      <c r="C62" s="303" t="s">
        <v>356</v>
      </c>
      <c r="D62" s="200" t="s">
        <v>357</v>
      </c>
      <c r="E62" s="238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16">
        <f t="shared" si="7"/>
        <v>0</v>
      </c>
    </row>
    <row r="63" spans="1:17" ht="12.75">
      <c r="A63" s="189" t="str">
        <f>Info!$B$2</f>
        <v>922</v>
      </c>
      <c r="B63" s="189" t="s">
        <v>407</v>
      </c>
      <c r="C63" s="303" t="s">
        <v>358</v>
      </c>
      <c r="D63" s="200" t="s">
        <v>359</v>
      </c>
      <c r="E63" s="238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16">
        <f t="shared" si="7"/>
        <v>0</v>
      </c>
    </row>
    <row r="64" spans="1:17" ht="12.75">
      <c r="A64" s="189" t="str">
        <f>Info!$B$2</f>
        <v>922</v>
      </c>
      <c r="B64" s="189" t="s">
        <v>407</v>
      </c>
      <c r="C64" s="331" t="s">
        <v>360</v>
      </c>
      <c r="D64" s="332" t="s">
        <v>131</v>
      </c>
      <c r="E64" s="139"/>
      <c r="F64" s="140"/>
      <c r="G64" s="141"/>
      <c r="H64" s="141"/>
      <c r="I64" s="141"/>
      <c r="J64" s="140"/>
      <c r="K64" s="140"/>
      <c r="L64" s="140"/>
      <c r="M64" s="141"/>
      <c r="N64" s="141"/>
      <c r="O64" s="141"/>
      <c r="P64" s="141"/>
      <c r="Q64" s="142"/>
    </row>
    <row r="65" spans="1:17" ht="12.75">
      <c r="A65" s="189" t="str">
        <f>Info!$B$2</f>
        <v>922</v>
      </c>
      <c r="B65" s="189" t="s">
        <v>407</v>
      </c>
      <c r="C65" s="303" t="s">
        <v>361</v>
      </c>
      <c r="D65" s="200" t="s">
        <v>345</v>
      </c>
      <c r="E65" s="171">
        <f>+E66+E67</f>
        <v>0</v>
      </c>
      <c r="F65" s="172">
        <f>+F66+F67</f>
        <v>0</v>
      </c>
      <c r="G65" s="172">
        <f aca="true" t="shared" si="9" ref="G65:P65">+G66+G67</f>
        <v>0</v>
      </c>
      <c r="H65" s="172">
        <f t="shared" si="9"/>
        <v>0</v>
      </c>
      <c r="I65" s="172">
        <f t="shared" si="9"/>
        <v>0</v>
      </c>
      <c r="J65" s="172">
        <f t="shared" si="9"/>
        <v>0</v>
      </c>
      <c r="K65" s="172">
        <f t="shared" si="9"/>
        <v>0</v>
      </c>
      <c r="L65" s="172">
        <f t="shared" si="9"/>
        <v>0</v>
      </c>
      <c r="M65" s="240">
        <f t="shared" si="9"/>
        <v>0</v>
      </c>
      <c r="N65" s="172">
        <f t="shared" si="9"/>
        <v>0</v>
      </c>
      <c r="O65" s="172">
        <f t="shared" si="9"/>
        <v>0</v>
      </c>
      <c r="P65" s="172">
        <f t="shared" si="9"/>
        <v>0</v>
      </c>
      <c r="Q65" s="16">
        <f>SUM(E65:P65)</f>
        <v>0</v>
      </c>
    </row>
    <row r="66" spans="1:17" ht="12.75">
      <c r="A66" s="189" t="str">
        <f>Info!$B$2</f>
        <v>922</v>
      </c>
      <c r="B66" s="189" t="s">
        <v>407</v>
      </c>
      <c r="C66" s="303" t="s">
        <v>362</v>
      </c>
      <c r="D66" s="202" t="s">
        <v>363</v>
      </c>
      <c r="E66" s="238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16">
        <f aca="true" t="shared" si="10" ref="Q66:Q72">SUM(E66:P66)</f>
        <v>0</v>
      </c>
    </row>
    <row r="67" spans="1:17" ht="12.75">
      <c r="A67" s="189" t="str">
        <f>Info!$B$2</f>
        <v>922</v>
      </c>
      <c r="B67" s="189" t="s">
        <v>407</v>
      </c>
      <c r="C67" s="303" t="s">
        <v>364</v>
      </c>
      <c r="D67" s="202" t="s">
        <v>365</v>
      </c>
      <c r="E67" s="238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16">
        <f t="shared" si="10"/>
        <v>0</v>
      </c>
    </row>
    <row r="68" spans="1:17" ht="12.75">
      <c r="A68" s="189" t="str">
        <f>Info!$B$2</f>
        <v>922</v>
      </c>
      <c r="B68" s="189" t="s">
        <v>407</v>
      </c>
      <c r="C68" s="303" t="s">
        <v>366</v>
      </c>
      <c r="D68" s="203" t="s">
        <v>351</v>
      </c>
      <c r="E68" s="238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16">
        <f t="shared" si="10"/>
        <v>0</v>
      </c>
    </row>
    <row r="69" spans="1:17" ht="12.75">
      <c r="A69" s="189" t="str">
        <f>Info!$B$2</f>
        <v>922</v>
      </c>
      <c r="B69" s="189" t="s">
        <v>407</v>
      </c>
      <c r="C69" s="303" t="s">
        <v>367</v>
      </c>
      <c r="D69" s="200" t="s">
        <v>353</v>
      </c>
      <c r="E69" s="238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16">
        <f t="shared" si="10"/>
        <v>0</v>
      </c>
    </row>
    <row r="70" spans="1:17" ht="12.75">
      <c r="A70" s="189" t="str">
        <f>Info!$B$2</f>
        <v>922</v>
      </c>
      <c r="B70" s="189" t="s">
        <v>407</v>
      </c>
      <c r="C70" s="303" t="s">
        <v>368</v>
      </c>
      <c r="D70" s="200" t="s">
        <v>355</v>
      </c>
      <c r="E70" s="238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16">
        <f t="shared" si="10"/>
        <v>0</v>
      </c>
    </row>
    <row r="71" spans="1:17" ht="12.75">
      <c r="A71" s="189" t="str">
        <f>Info!$B$2</f>
        <v>922</v>
      </c>
      <c r="B71" s="189" t="s">
        <v>407</v>
      </c>
      <c r="C71" s="304" t="s">
        <v>369</v>
      </c>
      <c r="D71" s="200" t="s">
        <v>359</v>
      </c>
      <c r="E71" s="238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16">
        <f t="shared" si="10"/>
        <v>0</v>
      </c>
    </row>
    <row r="72" spans="1:17" ht="12.75">
      <c r="A72" s="189" t="str">
        <f>Info!$B$2</f>
        <v>922</v>
      </c>
      <c r="B72" s="189" t="s">
        <v>407</v>
      </c>
      <c r="C72" s="303" t="s">
        <v>370</v>
      </c>
      <c r="D72" s="200" t="s">
        <v>357</v>
      </c>
      <c r="E72" s="238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16">
        <f t="shared" si="10"/>
        <v>0</v>
      </c>
    </row>
    <row r="73" spans="1:17" ht="12.75">
      <c r="A73" s="189" t="str">
        <f>Info!$B$2</f>
        <v>922</v>
      </c>
      <c r="B73" s="189" t="s">
        <v>407</v>
      </c>
      <c r="C73" s="331" t="s">
        <v>371</v>
      </c>
      <c r="D73" s="332" t="s">
        <v>132</v>
      </c>
      <c r="E73" s="173"/>
      <c r="F73" s="174"/>
      <c r="G73" s="175"/>
      <c r="H73" s="175"/>
      <c r="I73" s="175"/>
      <c r="J73" s="174"/>
      <c r="K73" s="174"/>
      <c r="L73" s="174"/>
      <c r="M73" s="175"/>
      <c r="N73" s="175"/>
      <c r="O73" s="175"/>
      <c r="P73" s="175"/>
      <c r="Q73" s="142"/>
    </row>
    <row r="74" spans="1:17" ht="12.75">
      <c r="A74" s="189" t="str">
        <f>Info!$B$2</f>
        <v>922</v>
      </c>
      <c r="B74" s="189" t="s">
        <v>407</v>
      </c>
      <c r="C74" s="303" t="s">
        <v>372</v>
      </c>
      <c r="D74" s="200" t="s">
        <v>373</v>
      </c>
      <c r="E74" s="238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16">
        <f aca="true" t="shared" si="11" ref="Q74:Q80">SUM(E74:P74)</f>
        <v>0</v>
      </c>
    </row>
    <row r="75" spans="1:17" ht="12.75">
      <c r="A75" s="189" t="str">
        <f>Info!$B$2</f>
        <v>922</v>
      </c>
      <c r="B75" s="189" t="s">
        <v>407</v>
      </c>
      <c r="C75" s="303" t="s">
        <v>374</v>
      </c>
      <c r="D75" s="200" t="s">
        <v>375</v>
      </c>
      <c r="E75" s="238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16">
        <f t="shared" si="11"/>
        <v>0</v>
      </c>
    </row>
    <row r="76" spans="1:17" ht="12.75">
      <c r="A76" s="189" t="str">
        <f>Info!$B$2</f>
        <v>922</v>
      </c>
      <c r="B76" s="189" t="s">
        <v>407</v>
      </c>
      <c r="C76" s="303" t="s">
        <v>376</v>
      </c>
      <c r="D76" s="200" t="s">
        <v>353</v>
      </c>
      <c r="E76" s="238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16">
        <f t="shared" si="11"/>
        <v>0</v>
      </c>
    </row>
    <row r="77" spans="1:17" ht="12.75">
      <c r="A77" s="189" t="str">
        <f>Info!$B$2</f>
        <v>922</v>
      </c>
      <c r="B77" s="189" t="s">
        <v>407</v>
      </c>
      <c r="C77" s="303" t="s">
        <v>377</v>
      </c>
      <c r="D77" s="200" t="s">
        <v>355</v>
      </c>
      <c r="E77" s="238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16">
        <f t="shared" si="11"/>
        <v>0</v>
      </c>
    </row>
    <row r="78" spans="1:17" ht="12.75">
      <c r="A78" s="189" t="str">
        <f>Info!$B$2</f>
        <v>922</v>
      </c>
      <c r="B78" s="189" t="s">
        <v>407</v>
      </c>
      <c r="C78" s="303" t="s">
        <v>378</v>
      </c>
      <c r="D78" s="200" t="s">
        <v>359</v>
      </c>
      <c r="E78" s="238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16">
        <f t="shared" si="11"/>
        <v>0</v>
      </c>
    </row>
    <row r="79" spans="1:17" ht="12.75">
      <c r="A79" s="189" t="str">
        <f>Info!$B$2</f>
        <v>922</v>
      </c>
      <c r="B79" s="189" t="s">
        <v>407</v>
      </c>
      <c r="C79" s="304" t="s">
        <v>379</v>
      </c>
      <c r="D79" s="200" t="s">
        <v>357</v>
      </c>
      <c r="E79" s="238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16">
        <f t="shared" si="11"/>
        <v>0</v>
      </c>
    </row>
    <row r="80" spans="1:17" ht="12.75">
      <c r="A80" s="189" t="str">
        <f>Info!$B$2</f>
        <v>922</v>
      </c>
      <c r="B80" s="189" t="s">
        <v>407</v>
      </c>
      <c r="C80" s="303" t="s">
        <v>380</v>
      </c>
      <c r="D80" s="199" t="s">
        <v>134</v>
      </c>
      <c r="E80" s="238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16">
        <f t="shared" si="11"/>
        <v>0</v>
      </c>
    </row>
    <row r="81" spans="1:17" ht="13.5" thickBot="1">
      <c r="A81" s="189" t="str">
        <f>Info!$B$2</f>
        <v>922</v>
      </c>
      <c r="B81" s="189" t="s">
        <v>407</v>
      </c>
      <c r="C81" s="305" t="s">
        <v>381</v>
      </c>
      <c r="D81" s="204" t="s">
        <v>135</v>
      </c>
      <c r="E81" s="138">
        <f>+E31+E33+E38+E42+E44+E45+E46+E47+E49+E50+E51+E52+E54+E55+E56+E59+E60+E61+E62+E63+E65+E68+E69+E70+E71+E72+E74+E75+E76+E77+E78+E79+E80+E84</f>
        <v>0</v>
      </c>
      <c r="F81" s="42">
        <f aca="true" t="shared" si="12" ref="F81:P81">+F31+F33+F38+F42+F44+F45+F46+F47+F49+F50+F51+F52+F54+F55+F56+F59+F60+F61+F62+F63+F65+F68+F69+F70+F71+F72+F74+F75+F76+F77+F78+F79+F80+F84</f>
        <v>0</v>
      </c>
      <c r="G81" s="42">
        <f t="shared" si="12"/>
        <v>0</v>
      </c>
      <c r="H81" s="42">
        <f t="shared" si="12"/>
        <v>199</v>
      </c>
      <c r="I81" s="42">
        <f t="shared" si="12"/>
        <v>46</v>
      </c>
      <c r="J81" s="42">
        <f t="shared" si="12"/>
        <v>0</v>
      </c>
      <c r="K81" s="42">
        <f t="shared" si="12"/>
        <v>0</v>
      </c>
      <c r="L81" s="42">
        <f t="shared" si="12"/>
        <v>0</v>
      </c>
      <c r="M81" s="42">
        <f t="shared" si="12"/>
        <v>0</v>
      </c>
      <c r="N81" s="42">
        <f t="shared" si="12"/>
        <v>0</v>
      </c>
      <c r="O81" s="42">
        <f t="shared" si="12"/>
        <v>15</v>
      </c>
      <c r="P81" s="245">
        <f t="shared" si="12"/>
        <v>0</v>
      </c>
      <c r="Q81" s="17">
        <f>SUM(E81:P81)</f>
        <v>260</v>
      </c>
    </row>
    <row r="82" spans="1:17" ht="13.5" thickBot="1">
      <c r="A82" s="189" t="str">
        <f>Info!$B$2</f>
        <v>922</v>
      </c>
      <c r="B82" s="189" t="s">
        <v>407</v>
      </c>
      <c r="C82" s="13"/>
      <c r="D82" s="518" t="s">
        <v>136</v>
      </c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519"/>
    </row>
    <row r="83" spans="1:17" ht="12.75">
      <c r="A83" s="189" t="str">
        <f>Info!$B$2</f>
        <v>922</v>
      </c>
      <c r="B83" s="189" t="s">
        <v>407</v>
      </c>
      <c r="C83" s="303" t="s">
        <v>382</v>
      </c>
      <c r="D83" s="199" t="s">
        <v>137</v>
      </c>
      <c r="E83" s="185">
        <f>+E84+E85</f>
        <v>0</v>
      </c>
      <c r="F83" s="146">
        <f aca="true" t="shared" si="13" ref="F83:P83">+F84+F85</f>
        <v>0</v>
      </c>
      <c r="G83" s="146">
        <f t="shared" si="13"/>
        <v>0</v>
      </c>
      <c r="H83" s="146">
        <f t="shared" si="13"/>
        <v>0</v>
      </c>
      <c r="I83" s="146">
        <f t="shared" si="13"/>
        <v>0</v>
      </c>
      <c r="J83" s="146">
        <f t="shared" si="13"/>
        <v>0</v>
      </c>
      <c r="K83" s="146">
        <f t="shared" si="13"/>
        <v>0</v>
      </c>
      <c r="L83" s="146">
        <f t="shared" si="13"/>
        <v>0</v>
      </c>
      <c r="M83" s="146">
        <f t="shared" si="13"/>
        <v>0</v>
      </c>
      <c r="N83" s="146">
        <f t="shared" si="13"/>
        <v>0</v>
      </c>
      <c r="O83" s="146">
        <f t="shared" si="13"/>
        <v>0</v>
      </c>
      <c r="P83" s="146">
        <f t="shared" si="13"/>
        <v>0</v>
      </c>
      <c r="Q83" s="15">
        <f>SUM(E83:P83)</f>
        <v>0</v>
      </c>
    </row>
    <row r="84" spans="1:17" ht="12.75">
      <c r="A84" s="189" t="str">
        <f>Info!$B$2</f>
        <v>922</v>
      </c>
      <c r="B84" s="189" t="s">
        <v>407</v>
      </c>
      <c r="C84" s="303" t="s">
        <v>383</v>
      </c>
      <c r="D84" s="200" t="s">
        <v>384</v>
      </c>
      <c r="E84" s="238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16">
        <f>SUM(E84:P84)</f>
        <v>0</v>
      </c>
    </row>
    <row r="85" spans="1:17" ht="12.75">
      <c r="A85" s="189" t="str">
        <f>Info!$B$2</f>
        <v>922</v>
      </c>
      <c r="B85" s="189" t="s">
        <v>407</v>
      </c>
      <c r="C85" s="303" t="s">
        <v>385</v>
      </c>
      <c r="D85" s="200" t="s">
        <v>386</v>
      </c>
      <c r="E85" s="238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16">
        <f>SUM(E85:P85)</f>
        <v>0</v>
      </c>
    </row>
    <row r="86" spans="1:17" ht="12.75">
      <c r="A86" s="189" t="str">
        <f>Info!$B$2</f>
        <v>922</v>
      </c>
      <c r="B86" s="189" t="s">
        <v>407</v>
      </c>
      <c r="C86" s="333" t="s">
        <v>387</v>
      </c>
      <c r="D86" s="332" t="s">
        <v>138</v>
      </c>
      <c r="E86" s="241"/>
      <c r="F86" s="140"/>
      <c r="G86" s="141"/>
      <c r="H86" s="141"/>
      <c r="I86" s="141"/>
      <c r="J86" s="140"/>
      <c r="K86" s="140"/>
      <c r="L86" s="140"/>
      <c r="M86" s="141"/>
      <c r="N86" s="141"/>
      <c r="O86" s="141"/>
      <c r="P86" s="141"/>
      <c r="Q86" s="142"/>
    </row>
    <row r="87" spans="1:17" ht="12.75">
      <c r="A87" s="189" t="str">
        <f>Info!$B$2</f>
        <v>922</v>
      </c>
      <c r="B87" s="189" t="s">
        <v>407</v>
      </c>
      <c r="C87" s="303" t="s">
        <v>388</v>
      </c>
      <c r="D87" s="200" t="s">
        <v>389</v>
      </c>
      <c r="E87" s="238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16">
        <f aca="true" t="shared" si="14" ref="Q87:Q95">SUM(E87:P87)</f>
        <v>0</v>
      </c>
    </row>
    <row r="88" spans="1:17" ht="12.75">
      <c r="A88" s="189" t="str">
        <f>Info!$B$2</f>
        <v>922</v>
      </c>
      <c r="B88" s="189" t="s">
        <v>407</v>
      </c>
      <c r="C88" s="303" t="s">
        <v>390</v>
      </c>
      <c r="D88" s="200" t="s">
        <v>391</v>
      </c>
      <c r="E88" s="238"/>
      <c r="F88" s="239"/>
      <c r="G88" s="239"/>
      <c r="H88" s="239">
        <v>220</v>
      </c>
      <c r="I88" s="239">
        <v>52</v>
      </c>
      <c r="J88" s="239"/>
      <c r="K88" s="239"/>
      <c r="L88" s="239"/>
      <c r="M88" s="239"/>
      <c r="N88" s="239"/>
      <c r="O88" s="239">
        <v>17</v>
      </c>
      <c r="P88" s="239"/>
      <c r="Q88" s="16">
        <f t="shared" si="14"/>
        <v>289</v>
      </c>
    </row>
    <row r="89" spans="1:17" ht="12.75">
      <c r="A89" s="189" t="str">
        <f>Info!$B$2</f>
        <v>922</v>
      </c>
      <c r="B89" s="189" t="s">
        <v>407</v>
      </c>
      <c r="C89" s="304" t="s">
        <v>392</v>
      </c>
      <c r="D89" s="199" t="s">
        <v>141</v>
      </c>
      <c r="E89" s="238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16">
        <f t="shared" si="14"/>
        <v>0</v>
      </c>
    </row>
    <row r="90" spans="1:17" ht="12.75">
      <c r="A90" s="189" t="str">
        <f>Info!$B$2</f>
        <v>922</v>
      </c>
      <c r="B90" s="189" t="s">
        <v>407</v>
      </c>
      <c r="C90" s="303" t="s">
        <v>393</v>
      </c>
      <c r="D90" s="199" t="s">
        <v>142</v>
      </c>
      <c r="E90" s="238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16">
        <f t="shared" si="14"/>
        <v>0</v>
      </c>
    </row>
    <row r="91" spans="1:17" ht="12.75">
      <c r="A91" s="189" t="str">
        <f>Info!$B$2</f>
        <v>922</v>
      </c>
      <c r="B91" s="189" t="s">
        <v>407</v>
      </c>
      <c r="C91" s="303" t="s">
        <v>394</v>
      </c>
      <c r="D91" s="199" t="s">
        <v>143</v>
      </c>
      <c r="E91" s="238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16">
        <f t="shared" si="14"/>
        <v>0</v>
      </c>
    </row>
    <row r="92" spans="1:17" ht="12.75">
      <c r="A92" s="189" t="str">
        <f>Info!$B$2</f>
        <v>922</v>
      </c>
      <c r="B92" s="189" t="s">
        <v>407</v>
      </c>
      <c r="C92" s="304" t="s">
        <v>395</v>
      </c>
      <c r="D92" s="199" t="s">
        <v>144</v>
      </c>
      <c r="E92" s="238">
        <v>1411</v>
      </c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16">
        <f t="shared" si="14"/>
        <v>1411</v>
      </c>
    </row>
    <row r="93" spans="1:17" s="50" customFormat="1" ht="12.75">
      <c r="A93" s="189" t="str">
        <f>Info!$B$2</f>
        <v>922</v>
      </c>
      <c r="B93" s="189" t="s">
        <v>407</v>
      </c>
      <c r="C93" s="304" t="s">
        <v>396</v>
      </c>
      <c r="D93" s="199" t="s">
        <v>145</v>
      </c>
      <c r="E93" s="238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16">
        <f t="shared" si="14"/>
        <v>0</v>
      </c>
    </row>
    <row r="94" spans="1:17" ht="13.5" thickBot="1">
      <c r="A94" s="189" t="str">
        <f>Info!$B$2</f>
        <v>922</v>
      </c>
      <c r="B94" s="189" t="s">
        <v>407</v>
      </c>
      <c r="C94" s="305" t="s">
        <v>397</v>
      </c>
      <c r="D94" s="205" t="s">
        <v>95</v>
      </c>
      <c r="E94" s="228">
        <f>+E85+E87+E88+E89+E90+E91+E92+E93</f>
        <v>1411</v>
      </c>
      <c r="F94" s="42">
        <f aca="true" t="shared" si="15" ref="F94:P94">+F85+F87+F88+F89+F90+F91+F92+F93</f>
        <v>0</v>
      </c>
      <c r="G94" s="42">
        <f t="shared" si="15"/>
        <v>0</v>
      </c>
      <c r="H94" s="42">
        <f t="shared" si="15"/>
        <v>220</v>
      </c>
      <c r="I94" s="42">
        <f t="shared" si="15"/>
        <v>52</v>
      </c>
      <c r="J94" s="42">
        <f t="shared" si="15"/>
        <v>0</v>
      </c>
      <c r="K94" s="42">
        <f t="shared" si="15"/>
        <v>0</v>
      </c>
      <c r="L94" s="42">
        <f t="shared" si="15"/>
        <v>0</v>
      </c>
      <c r="M94" s="42">
        <f t="shared" si="15"/>
        <v>0</v>
      </c>
      <c r="N94" s="42">
        <f t="shared" si="15"/>
        <v>0</v>
      </c>
      <c r="O94" s="42">
        <f t="shared" si="15"/>
        <v>17</v>
      </c>
      <c r="P94" s="42">
        <f t="shared" si="15"/>
        <v>0</v>
      </c>
      <c r="Q94" s="186">
        <f>SUM(E94:P94)</f>
        <v>1700</v>
      </c>
    </row>
    <row r="95" spans="1:17" ht="13.5" thickBot="1">
      <c r="A95" s="189" t="str">
        <f>Info!$B$2</f>
        <v>922</v>
      </c>
      <c r="B95" s="189" t="s">
        <v>407</v>
      </c>
      <c r="C95" s="306" t="s">
        <v>398</v>
      </c>
      <c r="D95" s="206" t="s">
        <v>399</v>
      </c>
      <c r="E95" s="93">
        <f>+E29+E81+E94</f>
        <v>1411</v>
      </c>
      <c r="F95" s="19">
        <f aca="true" t="shared" si="16" ref="F95:P95">+F29+F81+F94</f>
        <v>0</v>
      </c>
      <c r="G95" s="19">
        <f t="shared" si="16"/>
        <v>0</v>
      </c>
      <c r="H95" s="19">
        <f t="shared" si="16"/>
        <v>429</v>
      </c>
      <c r="I95" s="19">
        <f t="shared" si="16"/>
        <v>100</v>
      </c>
      <c r="J95" s="19">
        <f t="shared" si="16"/>
        <v>0</v>
      </c>
      <c r="K95" s="19">
        <f t="shared" si="16"/>
        <v>0</v>
      </c>
      <c r="L95" s="19">
        <f t="shared" si="16"/>
        <v>0</v>
      </c>
      <c r="M95" s="19">
        <f t="shared" si="16"/>
        <v>0</v>
      </c>
      <c r="N95" s="19">
        <f t="shared" si="16"/>
        <v>0</v>
      </c>
      <c r="O95" s="19">
        <f t="shared" si="16"/>
        <v>33</v>
      </c>
      <c r="P95" s="243">
        <f t="shared" si="16"/>
        <v>0</v>
      </c>
      <c r="Q95" s="20">
        <f t="shared" si="14"/>
        <v>1973</v>
      </c>
    </row>
    <row r="96" spans="3:17" ht="12.75">
      <c r="C96" s="187"/>
      <c r="D96" s="207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6" s="97" customFormat="1" ht="12.75">
      <c r="A97" s="314"/>
      <c r="B97" s="314"/>
      <c r="C97" s="315"/>
      <c r="D97" s="477"/>
      <c r="E97" s="477"/>
      <c r="F97" s="477"/>
      <c r="N97" s="477"/>
      <c r="O97" s="477"/>
      <c r="P97" s="477"/>
    </row>
    <row r="98" spans="1:6" s="97" customFormat="1" ht="12.75">
      <c r="A98" s="314"/>
      <c r="B98" s="314"/>
      <c r="C98" s="315"/>
      <c r="D98" s="223"/>
      <c r="E98" s="223"/>
      <c r="F98" s="223"/>
    </row>
    <row r="99" spans="1:6" s="97" customFormat="1" ht="12.75">
      <c r="A99" s="314"/>
      <c r="B99" s="314"/>
      <c r="C99" s="315"/>
      <c r="D99" s="307"/>
      <c r="E99" s="307"/>
      <c r="F99" s="307"/>
    </row>
    <row r="100" spans="1:4" s="97" customFormat="1" ht="12.75">
      <c r="A100" s="314"/>
      <c r="B100" s="314"/>
      <c r="C100" s="315"/>
      <c r="D100" s="64"/>
    </row>
    <row r="101" spans="1:4" s="97" customFormat="1" ht="12.75">
      <c r="A101" s="314"/>
      <c r="B101" s="314"/>
      <c r="C101" s="315"/>
      <c r="D101" s="64"/>
    </row>
  </sheetData>
  <sheetProtection password="A01C" sheet="1"/>
  <mergeCells count="35">
    <mergeCell ref="D82:Q82"/>
    <mergeCell ref="N97:P97"/>
    <mergeCell ref="M8:M10"/>
    <mergeCell ref="N8:N10"/>
    <mergeCell ref="O8:O10"/>
    <mergeCell ref="P8:P10"/>
    <mergeCell ref="Q8:Q10"/>
    <mergeCell ref="E9:E10"/>
    <mergeCell ref="D97:F97"/>
    <mergeCell ref="D6:G6"/>
    <mergeCell ref="K6:O6"/>
    <mergeCell ref="D7:Q7"/>
    <mergeCell ref="L8:L10"/>
    <mergeCell ref="D16:Q16"/>
    <mergeCell ref="D30:Q30"/>
    <mergeCell ref="C8:C10"/>
    <mergeCell ref="D8:D10"/>
    <mergeCell ref="E8:F8"/>
    <mergeCell ref="G8:I8"/>
    <mergeCell ref="J8:J10"/>
    <mergeCell ref="K8:K10"/>
    <mergeCell ref="F9:F10"/>
    <mergeCell ref="G9:G10"/>
    <mergeCell ref="H9:H10"/>
    <mergeCell ref="I9:I10"/>
    <mergeCell ref="C1:Q1"/>
    <mergeCell ref="C2:Q2"/>
    <mergeCell ref="C3:C7"/>
    <mergeCell ref="D3:G3"/>
    <mergeCell ref="H3:J6"/>
    <mergeCell ref="K3:O3"/>
    <mergeCell ref="P3:Q6"/>
    <mergeCell ref="D4:G4"/>
    <mergeCell ref="K4:O4"/>
    <mergeCell ref="K5:M5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4" r:id="rId1"/>
  <headerFooter alignWithMargins="0">
    <oddHeader>&amp;L
MINISTERO DELLA SALUTE-SISTEMA INFORMATIVO SANITARIO</oddHeader>
    <oddFooter>&amp;LLA-CONS&amp;C&amp;P&amp;R&amp;D</oddFooter>
  </headerFooter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1.8515625" style="105" customWidth="1"/>
    <col min="2" max="2" width="13.421875" style="105" customWidth="1"/>
    <col min="3" max="3" width="14.140625" style="105" customWidth="1"/>
    <col min="4" max="4" width="14.8515625" style="105" customWidth="1"/>
    <col min="5" max="5" width="18.28125" style="105" customWidth="1"/>
    <col min="6" max="11" width="15.57421875" style="105" bestFit="1" customWidth="1"/>
    <col min="12" max="12" width="17.140625" style="105" bestFit="1" customWidth="1"/>
    <col min="13" max="13" width="12.00390625" style="105" customWidth="1"/>
    <col min="14" max="16384" width="9.140625" style="105" customWidth="1"/>
  </cols>
  <sheetData>
    <row r="1" spans="1:13" ht="45" customHeight="1" thickBot="1">
      <c r="A1" s="572" t="s">
        <v>408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104"/>
    </row>
    <row r="2" spans="1:13" ht="13.5" thickBot="1">
      <c r="A2" s="106"/>
      <c r="B2" s="107"/>
      <c r="C2" s="578" t="s">
        <v>85</v>
      </c>
      <c r="D2" s="579"/>
      <c r="E2" s="579"/>
      <c r="F2" s="579"/>
      <c r="G2" s="580"/>
      <c r="H2" s="573" t="s">
        <v>86</v>
      </c>
      <c r="I2" s="574"/>
      <c r="J2" s="574"/>
      <c r="K2" s="574"/>
      <c r="L2" s="575"/>
      <c r="M2" s="104"/>
    </row>
    <row r="3" spans="1:13" ht="12" customHeight="1" thickBot="1">
      <c r="A3" s="107"/>
      <c r="B3" s="107"/>
      <c r="C3" s="581"/>
      <c r="D3" s="582"/>
      <c r="E3" s="582"/>
      <c r="F3" s="582"/>
      <c r="G3" s="583"/>
      <c r="H3" s="108"/>
      <c r="I3" s="109"/>
      <c r="J3" s="109"/>
      <c r="K3" s="109"/>
      <c r="L3" s="110"/>
      <c r="M3" s="104"/>
    </row>
    <row r="4" spans="1:13" ht="17.25" customHeight="1" thickBot="1">
      <c r="A4" s="106"/>
      <c r="B4" s="111"/>
      <c r="C4" s="112" t="s">
        <v>87</v>
      </c>
      <c r="D4" s="355" t="s">
        <v>88</v>
      </c>
      <c r="E4" s="348" t="str">
        <f>'MODELLO LA'!$G$7</f>
        <v>ATS/ASST/IRCCS</v>
      </c>
      <c r="F4" s="355" t="str">
        <f>'MODELLO LA'!$H$7</f>
        <v>922</v>
      </c>
      <c r="G4" s="113"/>
      <c r="H4" s="590" t="s">
        <v>90</v>
      </c>
      <c r="I4" s="591"/>
      <c r="J4" s="592"/>
      <c r="K4" s="355" t="str">
        <f>Info!$B$3</f>
        <v>2017</v>
      </c>
      <c r="L4" s="114"/>
      <c r="M4" s="104"/>
    </row>
    <row r="5" spans="1:13" ht="12" customHeight="1" thickBot="1">
      <c r="A5" s="107"/>
      <c r="B5" s="107"/>
      <c r="C5" s="584"/>
      <c r="D5" s="585"/>
      <c r="E5" s="585"/>
      <c r="F5" s="585"/>
      <c r="G5" s="586"/>
      <c r="H5" s="115"/>
      <c r="I5" s="116"/>
      <c r="J5" s="116"/>
      <c r="K5" s="116"/>
      <c r="L5" s="117"/>
      <c r="M5" s="104"/>
    </row>
    <row r="6" spans="1:13" ht="13.5" thickBot="1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104"/>
    </row>
    <row r="7" spans="1:13" ht="56.25" customHeight="1" thickBot="1">
      <c r="A7" s="597" t="s">
        <v>92</v>
      </c>
      <c r="B7" s="598"/>
      <c r="C7" s="118" t="s">
        <v>93</v>
      </c>
      <c r="D7" s="119" t="s">
        <v>94</v>
      </c>
      <c r="E7" s="120" t="s">
        <v>75</v>
      </c>
      <c r="F7" s="120" t="s">
        <v>76</v>
      </c>
      <c r="G7" s="120" t="s">
        <v>77</v>
      </c>
      <c r="H7" s="119" t="s">
        <v>78</v>
      </c>
      <c r="I7" s="119" t="s">
        <v>79</v>
      </c>
      <c r="J7" s="119" t="s">
        <v>80</v>
      </c>
      <c r="K7" s="120" t="s">
        <v>81</v>
      </c>
      <c r="L7" s="121" t="s">
        <v>95</v>
      </c>
      <c r="M7" s="122" t="s">
        <v>409</v>
      </c>
    </row>
    <row r="8" spans="1:13" ht="39" customHeight="1" thickBot="1">
      <c r="A8" s="576" t="s">
        <v>410</v>
      </c>
      <c r="B8" s="577"/>
      <c r="C8" s="123">
        <f>+'MODELLO LA'!F20+'MODELLO LA'!G20</f>
        <v>792</v>
      </c>
      <c r="D8" s="123">
        <f>+'MODELLO LA'!H20+'MODELLO LA'!I20+'MODELLO LA'!J20</f>
        <v>833</v>
      </c>
      <c r="E8" s="123">
        <f>+'MODELLO LA'!K20</f>
        <v>1774</v>
      </c>
      <c r="F8" s="123">
        <f>+'MODELLO LA'!L20</f>
        <v>11</v>
      </c>
      <c r="G8" s="123">
        <f>+'MODELLO LA'!M20</f>
        <v>211</v>
      </c>
      <c r="H8" s="123">
        <f>+'MODELLO LA'!N20</f>
        <v>392</v>
      </c>
      <c r="I8" s="123">
        <f>+'MODELLO LA'!O20</f>
        <v>380</v>
      </c>
      <c r="J8" s="123">
        <f>+'MODELLO LA'!P20</f>
        <v>15</v>
      </c>
      <c r="K8" s="123">
        <f>+'MODELLO LA'!Q20</f>
        <v>154</v>
      </c>
      <c r="L8" s="124">
        <f>SUM(C8:K8)</f>
        <v>4562</v>
      </c>
      <c r="M8" s="125">
        <f>+L8/L29</f>
        <v>0.018359183213541207</v>
      </c>
    </row>
    <row r="9" spans="1:13" ht="26.25" customHeight="1" thickBot="1">
      <c r="A9" s="576" t="s">
        <v>411</v>
      </c>
      <c r="B9" s="577"/>
      <c r="C9" s="123">
        <f>SUM(C10:C20)</f>
        <v>50834</v>
      </c>
      <c r="D9" s="123">
        <f aca="true" t="shared" si="0" ref="D9:K9">SUM(D10:D20)</f>
        <v>18698</v>
      </c>
      <c r="E9" s="123">
        <f t="shared" si="0"/>
        <v>18357</v>
      </c>
      <c r="F9" s="123">
        <f t="shared" si="0"/>
        <v>111</v>
      </c>
      <c r="G9" s="123">
        <f t="shared" si="0"/>
        <v>3999</v>
      </c>
      <c r="H9" s="123">
        <f t="shared" si="0"/>
        <v>4317</v>
      </c>
      <c r="I9" s="123">
        <f t="shared" si="0"/>
        <v>4777</v>
      </c>
      <c r="J9" s="123">
        <f t="shared" si="0"/>
        <v>154</v>
      </c>
      <c r="K9" s="123">
        <f t="shared" si="0"/>
        <v>9698</v>
      </c>
      <c r="L9" s="124">
        <f>SUM(C9:K9)</f>
        <v>110945</v>
      </c>
      <c r="M9" s="125">
        <f>+L9/L29</f>
        <v>0.4464839065379941</v>
      </c>
    </row>
    <row r="10" spans="1:13" ht="12.75">
      <c r="A10" s="587" t="s">
        <v>108</v>
      </c>
      <c r="B10" s="588"/>
      <c r="C10" s="126">
        <f>+'MODELLO LA'!F22+'MODELLO LA'!G22</f>
        <v>0</v>
      </c>
      <c r="D10" s="126">
        <f>+'MODELLO LA'!H22+'MODELLO LA'!I22+'MODELLO LA'!J22</f>
        <v>0</v>
      </c>
      <c r="E10" s="126">
        <f>+'MODELLO LA'!K22</f>
        <v>0</v>
      </c>
      <c r="F10" s="126">
        <f>+'MODELLO LA'!L22</f>
        <v>0</v>
      </c>
      <c r="G10" s="126">
        <f>+'MODELLO LA'!M22</f>
        <v>0</v>
      </c>
      <c r="H10" s="126">
        <f>+'MODELLO LA'!N22</f>
        <v>0</v>
      </c>
      <c r="I10" s="126">
        <f>+'MODELLO LA'!O22</f>
        <v>0</v>
      </c>
      <c r="J10" s="126">
        <f>+'MODELLO LA'!P22</f>
        <v>0</v>
      </c>
      <c r="K10" s="126">
        <f>+'MODELLO LA'!Q22</f>
        <v>0</v>
      </c>
      <c r="L10" s="127">
        <f aca="true" t="shared" si="1" ref="L10:L20">SUM(C10:K10)</f>
        <v>0</v>
      </c>
      <c r="M10" s="104"/>
    </row>
    <row r="11" spans="1:13" ht="12.75">
      <c r="A11" s="595" t="s">
        <v>109</v>
      </c>
      <c r="B11" s="596"/>
      <c r="C11" s="128">
        <f>+'MODELLO LA'!F24+'MODELLO LA'!F25+'MODELLO LA'!G24+'MODELLO LA'!G25</f>
        <v>0</v>
      </c>
      <c r="D11" s="128">
        <f>+'MODELLO LA'!H24+'MODELLO LA'!H25+'MODELLO LA'!I24+'MODELLO LA'!I25+'MODELLO LA'!J24+'MODELLO LA'!J25</f>
        <v>0</v>
      </c>
      <c r="E11" s="128">
        <f>+'MODELLO LA'!K24+'MODELLO LA'!K25</f>
        <v>0</v>
      </c>
      <c r="F11" s="128">
        <f>+'MODELLO LA'!L24+'MODELLO LA'!L25</f>
        <v>0</v>
      </c>
      <c r="G11" s="128">
        <f>+'MODELLO LA'!M24+'MODELLO LA'!M25</f>
        <v>0</v>
      </c>
      <c r="H11" s="128">
        <f>+'MODELLO LA'!N24+'MODELLO LA'!N25</f>
        <v>0</v>
      </c>
      <c r="I11" s="128">
        <f>+'MODELLO LA'!O24+'MODELLO LA'!O25</f>
        <v>0</v>
      </c>
      <c r="J11" s="128">
        <f>+'MODELLO LA'!P24+'MODELLO LA'!P25</f>
        <v>0</v>
      </c>
      <c r="K11" s="128">
        <f>+'MODELLO LA'!Q24+'MODELLO LA'!Q25</f>
        <v>0</v>
      </c>
      <c r="L11" s="129">
        <f t="shared" si="1"/>
        <v>0</v>
      </c>
      <c r="M11" s="104"/>
    </row>
    <row r="12" spans="1:13" ht="12.75">
      <c r="A12" s="602" t="s">
        <v>112</v>
      </c>
      <c r="B12" s="603"/>
      <c r="C12" s="128">
        <f>+'MODELLO LA'!F26+'MODELLO LA'!G26</f>
        <v>0</v>
      </c>
      <c r="D12" s="128">
        <f>+'MODELLO LA'!H26+'MODELLO LA'!I26+'MODELLO LA'!J26</f>
        <v>0</v>
      </c>
      <c r="E12" s="128">
        <f>+'MODELLO LA'!K26</f>
        <v>0</v>
      </c>
      <c r="F12" s="128">
        <f>+'MODELLO LA'!L26</f>
        <v>0</v>
      </c>
      <c r="G12" s="128">
        <f>+'MODELLO LA'!M26</f>
        <v>0</v>
      </c>
      <c r="H12" s="128">
        <f>+'MODELLO LA'!N26</f>
        <v>0</v>
      </c>
      <c r="I12" s="128">
        <f>+'MODELLO LA'!O26</f>
        <v>0</v>
      </c>
      <c r="J12" s="128">
        <f>+'MODELLO LA'!P26</f>
        <v>0</v>
      </c>
      <c r="K12" s="128">
        <f>+'MODELLO LA'!Q26</f>
        <v>0</v>
      </c>
      <c r="L12" s="129">
        <f t="shared" si="1"/>
        <v>0</v>
      </c>
      <c r="M12" s="104"/>
    </row>
    <row r="13" spans="1:13" ht="12.75">
      <c r="A13" s="595" t="s">
        <v>113</v>
      </c>
      <c r="B13" s="596"/>
      <c r="C13" s="128">
        <f>+'MODELLO LA'!F28+'MODELLO LA'!F29+'MODELLO LA'!G28+'MODELLO LA'!G29</f>
        <v>41814</v>
      </c>
      <c r="D13" s="128">
        <f>+'MODELLO LA'!H28+'MODELLO LA'!I28+'MODELLO LA'!J28+'MODELLO LA'!H29+'MODELLO LA'!I29+'MODELLO LA'!J29</f>
        <v>499</v>
      </c>
      <c r="E13" s="128">
        <f>+'MODELLO LA'!K28+'MODELLO LA'!K29</f>
        <v>853</v>
      </c>
      <c r="F13" s="128">
        <f>+'MODELLO LA'!L28+'MODELLO LA'!L29</f>
        <v>6</v>
      </c>
      <c r="G13" s="128">
        <f>+'MODELLO LA'!M28+'MODELLO LA'!M29</f>
        <v>255</v>
      </c>
      <c r="H13" s="128">
        <f>+'MODELLO LA'!N28+'MODELLO LA'!N29</f>
        <v>324</v>
      </c>
      <c r="I13" s="128">
        <f>+'MODELLO LA'!O28+'MODELLO LA'!O29</f>
        <v>131</v>
      </c>
      <c r="J13" s="128">
        <f>+'MODELLO LA'!P28+'MODELLO LA'!P29</f>
        <v>9</v>
      </c>
      <c r="K13" s="128">
        <f>+'MODELLO LA'!Q28+'MODELLO LA'!Q29</f>
        <v>98</v>
      </c>
      <c r="L13" s="129">
        <f t="shared" si="1"/>
        <v>43989</v>
      </c>
      <c r="M13" s="104"/>
    </row>
    <row r="14" spans="1:13" ht="12.75">
      <c r="A14" s="595" t="s">
        <v>116</v>
      </c>
      <c r="B14" s="596"/>
      <c r="C14" s="128">
        <f>+'MODELLO LA'!F30+'MODELLO LA'!G30</f>
        <v>0</v>
      </c>
      <c r="D14" s="128">
        <f>+'MODELLO LA'!H30+'MODELLO LA'!I30+'MODELLO LA'!J30</f>
        <v>0</v>
      </c>
      <c r="E14" s="128">
        <f>+'MODELLO LA'!K30</f>
        <v>0</v>
      </c>
      <c r="F14" s="128">
        <f>+'MODELLO LA'!L30</f>
        <v>0</v>
      </c>
      <c r="G14" s="128">
        <f>+'MODELLO LA'!M30</f>
        <v>0</v>
      </c>
      <c r="H14" s="128">
        <f>+'MODELLO LA'!N30</f>
        <v>0</v>
      </c>
      <c r="I14" s="128">
        <f>+'MODELLO LA'!O30</f>
        <v>0</v>
      </c>
      <c r="J14" s="128">
        <f>+'MODELLO LA'!P30</f>
        <v>0</v>
      </c>
      <c r="K14" s="128">
        <f>+'MODELLO LA'!Q30</f>
        <v>0</v>
      </c>
      <c r="L14" s="129">
        <f t="shared" si="1"/>
        <v>0</v>
      </c>
      <c r="M14" s="104"/>
    </row>
    <row r="15" spans="1:13" ht="12.75">
      <c r="A15" s="595" t="s">
        <v>117</v>
      </c>
      <c r="B15" s="596"/>
      <c r="C15" s="128">
        <f>+'MODELLO LA'!F32+'MODELLO LA'!F33+'MODELLO LA'!F34+'MODELLO LA'!G34+'MODELLO LA'!G33+'MODELLO LA'!G32</f>
        <v>8833</v>
      </c>
      <c r="D15" s="128">
        <f>+'MODELLO LA'!H32+'MODELLO LA'!I32+'MODELLO LA'!J32+'MODELLO LA'!H33+'MODELLO LA'!I33+'MODELLO LA'!J33+'MODELLO LA'!H34+'MODELLO LA'!I34+'MODELLO LA'!J34</f>
        <v>17475</v>
      </c>
      <c r="E15" s="128">
        <f>+'MODELLO LA'!K32+'MODELLO LA'!K33+'MODELLO LA'!K34</f>
        <v>15819</v>
      </c>
      <c r="F15" s="128">
        <f>+'MODELLO LA'!L32+'MODELLO LA'!L33+'MODELLO LA'!L34</f>
        <v>94</v>
      </c>
      <c r="G15" s="128">
        <f>+'MODELLO LA'!M32+'MODELLO LA'!M33+'MODELLO LA'!M34</f>
        <v>3348</v>
      </c>
      <c r="H15" s="128">
        <f>+'MODELLO LA'!N32+'MODELLO LA'!N33+'MODELLO LA'!N34</f>
        <v>3689</v>
      </c>
      <c r="I15" s="128">
        <f>+'MODELLO LA'!O32+'MODELLO LA'!O33+'MODELLO LA'!O34</f>
        <v>4422</v>
      </c>
      <c r="J15" s="128">
        <f>+'MODELLO LA'!P32+'MODELLO LA'!P33+'MODELLO LA'!P34</f>
        <v>131</v>
      </c>
      <c r="K15" s="128">
        <f>+'MODELLO LA'!Q32+'MODELLO LA'!Q33+'MODELLO LA'!Q34</f>
        <v>9442</v>
      </c>
      <c r="L15" s="129">
        <f t="shared" si="1"/>
        <v>63253</v>
      </c>
      <c r="M15" s="104"/>
    </row>
    <row r="16" spans="1:13" ht="12.75">
      <c r="A16" s="595" t="s">
        <v>121</v>
      </c>
      <c r="B16" s="596"/>
      <c r="C16" s="128">
        <f>+'MODELLO LA'!F35+'MODELLO LA'!G35</f>
        <v>0</v>
      </c>
      <c r="D16" s="128">
        <f>+'MODELLO LA'!H35+'MODELLO LA'!I35+'MODELLO LA'!J35</f>
        <v>0</v>
      </c>
      <c r="E16" s="128">
        <f>+'MODELLO LA'!K35</f>
        <v>0</v>
      </c>
      <c r="F16" s="128">
        <f>+'MODELLO LA'!L35</f>
        <v>0</v>
      </c>
      <c r="G16" s="128">
        <f>+'MODELLO LA'!M35</f>
        <v>0</v>
      </c>
      <c r="H16" s="128">
        <f>+'MODELLO LA'!N35</f>
        <v>0</v>
      </c>
      <c r="I16" s="128">
        <f>+'MODELLO LA'!O35</f>
        <v>0</v>
      </c>
      <c r="J16" s="128">
        <f>+'MODELLO LA'!P35</f>
        <v>0</v>
      </c>
      <c r="K16" s="128">
        <f>+'MODELLO LA'!Q35</f>
        <v>0</v>
      </c>
      <c r="L16" s="129">
        <f t="shared" si="1"/>
        <v>0</v>
      </c>
      <c r="M16" s="104"/>
    </row>
    <row r="17" spans="1:13" ht="24.75" customHeight="1">
      <c r="A17" s="595" t="s">
        <v>122</v>
      </c>
      <c r="B17" s="596"/>
      <c r="C17" s="128">
        <f>+'MODELLO LA'!F37+'MODELLO LA'!F38+'MODELLO LA'!F39+'MODELLO LA'!F40+'MODELLO LA'!F41+'MODELLO LA'!F42+'MODELLO LA'!F43+'MODELLO LA'!F44+'MODELLO LA'!G37+'MODELLO LA'!G38+'MODELLO LA'!G39+'MODELLO LA'!G40+'MODELLO LA'!G41+'MODELLO LA'!G42+'MODELLO LA'!G43+'MODELLO LA'!G44</f>
        <v>15</v>
      </c>
      <c r="D17" s="128">
        <f>+'MODELLO LA'!H37+'MODELLO LA'!I37+'MODELLO LA'!J37+'MODELLO LA'!H38+'MODELLO LA'!I38+'MODELLO LA'!J38+'MODELLO LA'!H39+'MODELLO LA'!I39+'MODELLO LA'!J39+'MODELLO LA'!H40+'MODELLO LA'!I40+'MODELLO LA'!J40+'MODELLO LA'!H41+'MODELLO LA'!I41+'MODELLO LA'!J41+'MODELLO LA'!H42+'MODELLO LA'!I42+'MODELLO LA'!J42+'MODELLO LA'!H43+'MODELLO LA'!I43+'MODELLO LA'!J43+'MODELLO LA'!H44+'MODELLO LA'!I44+'MODELLO LA'!J44</f>
        <v>44</v>
      </c>
      <c r="E17" s="128">
        <f>+'MODELLO LA'!K37+'MODELLO LA'!K38+'MODELLO LA'!K39+'MODELLO LA'!K40+'MODELLO LA'!K41+'MODELLO LA'!K42+'MODELLO LA'!K43+'MODELLO LA'!K44</f>
        <v>186</v>
      </c>
      <c r="F17" s="128">
        <f>+'MODELLO LA'!L37+'MODELLO LA'!L38+'MODELLO LA'!L39+'MODELLO LA'!L40+'MODELLO LA'!L41+'MODELLO LA'!L42+'MODELLO LA'!L43+'MODELLO LA'!L44</f>
        <v>1</v>
      </c>
      <c r="G17" s="128">
        <f>+'MODELLO LA'!M37+'MODELLO LA'!M38+'MODELLO LA'!M39+'MODELLO LA'!M40+'MODELLO LA'!M41+'MODELLO LA'!M42+'MODELLO LA'!M43+'MODELLO LA'!M44</f>
        <v>18</v>
      </c>
      <c r="H17" s="128">
        <f>+'MODELLO LA'!N37+'MODELLO LA'!N38+'MODELLO LA'!N39+'MODELLO LA'!N40+'MODELLO LA'!N41+'MODELLO LA'!N42+'MODELLO LA'!N43+'MODELLO LA'!N44</f>
        <v>24</v>
      </c>
      <c r="I17" s="128">
        <f>+'MODELLO LA'!O37+'MODELLO LA'!O38+'MODELLO LA'!O39+'MODELLO LA'!O40+'MODELLO LA'!O41+'MODELLO LA'!O42+'MODELLO LA'!O43+'MODELLO LA'!O44</f>
        <v>26</v>
      </c>
      <c r="J17" s="128">
        <f>+'MODELLO LA'!P37+'MODELLO LA'!P38+'MODELLO LA'!P39+'MODELLO LA'!P40+'MODELLO LA'!P41+'MODELLO LA'!P42+'MODELLO LA'!P43+'MODELLO LA'!P44</f>
        <v>1</v>
      </c>
      <c r="K17" s="128">
        <f>+'MODELLO LA'!Q37+'MODELLO LA'!Q38+'MODELLO LA'!Q39+'MODELLO LA'!Q40+'MODELLO LA'!Q41+'MODELLO LA'!Q42+'MODELLO LA'!Q43+'MODELLO LA'!Q44</f>
        <v>15</v>
      </c>
      <c r="L17" s="129">
        <f t="shared" si="1"/>
        <v>330</v>
      </c>
      <c r="M17" s="104"/>
    </row>
    <row r="18" spans="1:13" ht="12.75">
      <c r="A18" s="595" t="s">
        <v>131</v>
      </c>
      <c r="B18" s="596"/>
      <c r="C18" s="128">
        <f>+'MODELLO LA'!F46+'MODELLO LA'!F47+'MODELLO LA'!F48+'MODELLO LA'!F49+'MODELLO LA'!F50+'MODELLO LA'!F51+'MODELLO LA'!G46+'MODELLO LA'!G47+'MODELLO LA'!G48+'MODELLO LA'!G49+'MODELLO LA'!G50+'MODELLO LA'!G51</f>
        <v>0</v>
      </c>
      <c r="D18" s="128">
        <f>+'MODELLO LA'!H46+'MODELLO LA'!H47+'MODELLO LA'!H48+'MODELLO LA'!H49+'MODELLO LA'!H50+'MODELLO LA'!H51+'MODELLO LA'!I46+'MODELLO LA'!I47+'MODELLO LA'!I48+'MODELLO LA'!I49+'MODELLO LA'!I50+'MODELLO LA'!I51+'MODELLO LA'!J46+'MODELLO LA'!J47+'MODELLO LA'!J48+'MODELLO LA'!J49+'MODELLO LA'!J50+'MODELLO LA'!J51</f>
        <v>0</v>
      </c>
      <c r="E18" s="128">
        <f>+'MODELLO LA'!K46+'MODELLO LA'!K47+'MODELLO LA'!K48+'MODELLO LA'!K49+'MODELLO LA'!K50+'MODELLO LA'!K51</f>
        <v>0</v>
      </c>
      <c r="F18" s="128">
        <f>+'MODELLO LA'!L46+'MODELLO LA'!L47+'MODELLO LA'!L48+'MODELLO LA'!L49+'MODELLO LA'!L50+'MODELLO LA'!L51</f>
        <v>0</v>
      </c>
      <c r="G18" s="128">
        <f>+'MODELLO LA'!M46+'MODELLO LA'!M47+'MODELLO LA'!M48+'MODELLO LA'!M49+'MODELLO LA'!M50+'MODELLO LA'!M51</f>
        <v>0</v>
      </c>
      <c r="H18" s="128">
        <f>+'MODELLO LA'!N46+'MODELLO LA'!N47+'MODELLO LA'!N48+'MODELLO LA'!N49+'MODELLO LA'!N50+'MODELLO LA'!N51</f>
        <v>0</v>
      </c>
      <c r="I18" s="128">
        <f>+'MODELLO LA'!O46+'MODELLO LA'!O47+'MODELLO LA'!O48+'MODELLO LA'!O49+'MODELLO LA'!O50+'MODELLO LA'!O51</f>
        <v>0</v>
      </c>
      <c r="J18" s="128">
        <f>+'MODELLO LA'!P46+'MODELLO LA'!P47+'MODELLO LA'!P48+'MODELLO LA'!P49+'MODELLO LA'!P50+'MODELLO LA'!P51</f>
        <v>0</v>
      </c>
      <c r="K18" s="128">
        <f>+'MODELLO LA'!Q46+'MODELLO LA'!Q47+'MODELLO LA'!Q48+'MODELLO LA'!Q49+'MODELLO LA'!Q50+'MODELLO LA'!Q51</f>
        <v>0</v>
      </c>
      <c r="L18" s="129">
        <f t="shared" si="1"/>
        <v>0</v>
      </c>
      <c r="M18" s="104"/>
    </row>
    <row r="19" spans="1:13" ht="12.75">
      <c r="A19" s="595" t="s">
        <v>132</v>
      </c>
      <c r="B19" s="596"/>
      <c r="C19" s="128">
        <f>+'MODELLO LA'!F53+'MODELLO LA'!F54+'MODELLO LA'!F55+'MODELLO LA'!F56+'MODELLO LA'!F57+'MODELLO LA'!F58+'MODELLO LA'!G53+'MODELLO LA'!G54+'MODELLO LA'!G55+'MODELLO LA'!G56+'MODELLO LA'!G57+'MODELLO LA'!G58</f>
        <v>172</v>
      </c>
      <c r="D19" s="128">
        <f>+'MODELLO LA'!H53+'MODELLO LA'!H54+'MODELLO LA'!H55+'MODELLO LA'!H56+'MODELLO LA'!H57+'MODELLO LA'!H58+'MODELLO LA'!I53+'MODELLO LA'!I54+'MODELLO LA'!I55+'MODELLO LA'!I56+'MODELLO LA'!I57+'MODELLO LA'!I58+'MODELLO LA'!J53+'MODELLO LA'!J54+'MODELLO LA'!J55+'MODELLO LA'!J56+'MODELLO LA'!J57+'MODELLO LA'!J58</f>
        <v>680</v>
      </c>
      <c r="E19" s="128">
        <f>+'MODELLO LA'!K53+'MODELLO LA'!K54+'MODELLO LA'!K55+'MODELLO LA'!K56+'MODELLO LA'!K57+'MODELLO LA'!K58</f>
        <v>1499</v>
      </c>
      <c r="F19" s="128">
        <f>+'MODELLO LA'!L53+'MODELLO LA'!L54+'MODELLO LA'!L55+'MODELLO LA'!L56+'MODELLO LA'!L57+'MODELLO LA'!L58</f>
        <v>10</v>
      </c>
      <c r="G19" s="128">
        <f>+'MODELLO LA'!M53+'MODELLO LA'!M54+'MODELLO LA'!M55+'MODELLO LA'!M56+'MODELLO LA'!M57+'MODELLO LA'!M58</f>
        <v>378</v>
      </c>
      <c r="H19" s="128">
        <f>+'MODELLO LA'!N53+'MODELLO LA'!N54+'MODELLO LA'!N55+'MODELLO LA'!N56+'MODELLO LA'!N57+'MODELLO LA'!N58</f>
        <v>280</v>
      </c>
      <c r="I19" s="128">
        <f>+'MODELLO LA'!O53+'MODELLO LA'!O54+'MODELLO LA'!O55+'MODELLO LA'!O56+'MODELLO LA'!O57+'MODELLO LA'!O58</f>
        <v>198</v>
      </c>
      <c r="J19" s="128">
        <f>+'MODELLO LA'!P53+'MODELLO LA'!P54+'MODELLO LA'!P55+'MODELLO LA'!P56+'MODELLO LA'!P57+'MODELLO LA'!P58</f>
        <v>13</v>
      </c>
      <c r="K19" s="128">
        <f>+'MODELLO LA'!Q53+'MODELLO LA'!Q54+'MODELLO LA'!Q55+'MODELLO LA'!Q56+'MODELLO LA'!Q57+'MODELLO LA'!Q58</f>
        <v>143</v>
      </c>
      <c r="L19" s="129">
        <f t="shared" si="1"/>
        <v>3373</v>
      </c>
      <c r="M19" s="104"/>
    </row>
    <row r="20" spans="1:13" ht="13.5" thickBot="1">
      <c r="A20" s="593" t="s">
        <v>134</v>
      </c>
      <c r="B20" s="594"/>
      <c r="C20" s="130">
        <f>+'MODELLO LA'!F59+'MODELLO LA'!G59</f>
        <v>0</v>
      </c>
      <c r="D20" s="130">
        <f>+'MODELLO LA'!H59+'MODELLO LA'!I59+'MODELLO LA'!J59</f>
        <v>0</v>
      </c>
      <c r="E20" s="130">
        <f>+'MODELLO LA'!K59</f>
        <v>0</v>
      </c>
      <c r="F20" s="130">
        <f>+'MODELLO LA'!L59</f>
        <v>0</v>
      </c>
      <c r="G20" s="130">
        <f>+'MODELLO LA'!M59</f>
        <v>0</v>
      </c>
      <c r="H20" s="130">
        <f>+'MODELLO LA'!N59</f>
        <v>0</v>
      </c>
      <c r="I20" s="130">
        <f>+'MODELLO LA'!O59</f>
        <v>0</v>
      </c>
      <c r="J20" s="130">
        <f>+'MODELLO LA'!P59</f>
        <v>0</v>
      </c>
      <c r="K20" s="130">
        <f>+'MODELLO LA'!Q59</f>
        <v>0</v>
      </c>
      <c r="L20" s="131">
        <f t="shared" si="1"/>
        <v>0</v>
      </c>
      <c r="M20" s="104"/>
    </row>
    <row r="21" spans="1:13" ht="27.75" customHeight="1" thickBot="1">
      <c r="A21" s="576" t="s">
        <v>412</v>
      </c>
      <c r="B21" s="577"/>
      <c r="C21" s="123">
        <f>SUM(C22:C28)</f>
        <v>23834</v>
      </c>
      <c r="D21" s="123">
        <f aca="true" t="shared" si="2" ref="D21:K21">SUM(D22:D28)</f>
        <v>28846</v>
      </c>
      <c r="E21" s="123">
        <f t="shared" si="2"/>
        <v>43983</v>
      </c>
      <c r="F21" s="123">
        <f t="shared" si="2"/>
        <v>241</v>
      </c>
      <c r="G21" s="123">
        <f t="shared" si="2"/>
        <v>7262</v>
      </c>
      <c r="H21" s="123">
        <f t="shared" si="2"/>
        <v>5316</v>
      </c>
      <c r="I21" s="123">
        <f t="shared" si="2"/>
        <v>5604</v>
      </c>
      <c r="J21" s="123">
        <f t="shared" si="2"/>
        <v>332</v>
      </c>
      <c r="K21" s="123">
        <f t="shared" si="2"/>
        <v>17561</v>
      </c>
      <c r="L21" s="124">
        <f>SUM(C21:K21)</f>
        <v>132979</v>
      </c>
      <c r="M21" s="125">
        <f>+L21/L29</f>
        <v>0.5351569102484647</v>
      </c>
    </row>
    <row r="22" spans="1:13" ht="12.75">
      <c r="A22" s="587" t="s">
        <v>137</v>
      </c>
      <c r="B22" s="588"/>
      <c r="C22" s="126">
        <f>+'MODELLO LA'!F62+'MODELLO LA'!G62</f>
        <v>0</v>
      </c>
      <c r="D22" s="126">
        <f>+'MODELLO LA'!H62+'MODELLO LA'!I62+'MODELLO LA'!J62</f>
        <v>0</v>
      </c>
      <c r="E22" s="126">
        <f>+'MODELLO LA'!K62</f>
        <v>0</v>
      </c>
      <c r="F22" s="126">
        <f>+'MODELLO LA'!L62</f>
        <v>0</v>
      </c>
      <c r="G22" s="126">
        <f>+'MODELLO LA'!M62</f>
        <v>0</v>
      </c>
      <c r="H22" s="126">
        <f>+'MODELLO LA'!N62</f>
        <v>0</v>
      </c>
      <c r="I22" s="126">
        <f>+'MODELLO LA'!O62</f>
        <v>0</v>
      </c>
      <c r="J22" s="126">
        <f>+'MODELLO LA'!P62</f>
        <v>0</v>
      </c>
      <c r="K22" s="126">
        <f>+'MODELLO LA'!Q62</f>
        <v>0</v>
      </c>
      <c r="L22" s="127">
        <f aca="true" t="shared" si="3" ref="L22:L28">SUM(C22:K22)</f>
        <v>0</v>
      </c>
      <c r="M22" s="104"/>
    </row>
    <row r="23" spans="1:13" ht="12.75">
      <c r="A23" s="595" t="s">
        <v>413</v>
      </c>
      <c r="B23" s="596"/>
      <c r="C23" s="128">
        <f>+'MODELLO LA'!F64+'MODELLO LA'!F65+'MODELLO LA'!G64+'MODELLO LA'!G65</f>
        <v>23209</v>
      </c>
      <c r="D23" s="128">
        <f>+'MODELLO LA'!H64+'MODELLO LA'!I64+'MODELLO LA'!J64+'MODELLO LA'!H65+'MODELLO LA'!I65+'MODELLO LA'!J65</f>
        <v>28700</v>
      </c>
      <c r="E23" s="128">
        <f>+'MODELLO LA'!K64+'MODELLO LA'!K65</f>
        <v>43609</v>
      </c>
      <c r="F23" s="128">
        <f>+'MODELLO LA'!L64+'MODELLO LA'!L65</f>
        <v>238</v>
      </c>
      <c r="G23" s="128">
        <f>+'MODELLO LA'!M64+'MODELLO LA'!M65</f>
        <v>7202</v>
      </c>
      <c r="H23" s="128">
        <f>+'MODELLO LA'!N64+'MODELLO LA'!N65</f>
        <v>5258</v>
      </c>
      <c r="I23" s="128">
        <f>+'MODELLO LA'!O64+'MODELLO LA'!O65</f>
        <v>5556</v>
      </c>
      <c r="J23" s="128">
        <f>+'MODELLO LA'!P64+'MODELLO LA'!P65</f>
        <v>329</v>
      </c>
      <c r="K23" s="128">
        <f>+'MODELLO LA'!Q64+'MODELLO LA'!Q65</f>
        <v>17528</v>
      </c>
      <c r="L23" s="129">
        <f t="shared" si="3"/>
        <v>131629</v>
      </c>
      <c r="M23" s="104"/>
    </row>
    <row r="24" spans="1:13" ht="12.75">
      <c r="A24" s="595" t="s">
        <v>141</v>
      </c>
      <c r="B24" s="596"/>
      <c r="C24" s="128">
        <f>+'MODELLO LA'!F66+'MODELLO LA'!G66</f>
        <v>0</v>
      </c>
      <c r="D24" s="128">
        <f>+'MODELLO LA'!H66+'MODELLO LA'!I66+'MODELLO LA'!J66</f>
        <v>0</v>
      </c>
      <c r="E24" s="128">
        <f>+'MODELLO LA'!K66</f>
        <v>0</v>
      </c>
      <c r="F24" s="128">
        <f>+'MODELLO LA'!L66</f>
        <v>0</v>
      </c>
      <c r="G24" s="128">
        <f>+'MODELLO LA'!M66</f>
        <v>0</v>
      </c>
      <c r="H24" s="128">
        <f>+'MODELLO LA'!N66</f>
        <v>0</v>
      </c>
      <c r="I24" s="128">
        <f>+'MODELLO LA'!O66</f>
        <v>0</v>
      </c>
      <c r="J24" s="128">
        <f>+'MODELLO LA'!P66</f>
        <v>0</v>
      </c>
      <c r="K24" s="128">
        <f>+'MODELLO LA'!Q66</f>
        <v>0</v>
      </c>
      <c r="L24" s="129">
        <f t="shared" si="3"/>
        <v>0</v>
      </c>
      <c r="M24" s="104"/>
    </row>
    <row r="25" spans="1:13" ht="12.75">
      <c r="A25" s="595" t="s">
        <v>414</v>
      </c>
      <c r="B25" s="596"/>
      <c r="C25" s="128">
        <f>+'MODELLO LA'!F67+'MODELLO LA'!G67</f>
        <v>0</v>
      </c>
      <c r="D25" s="128">
        <f>+'MODELLO LA'!H67+'MODELLO LA'!I67+'MODELLO LA'!J67</f>
        <v>0</v>
      </c>
      <c r="E25" s="128">
        <f>+'MODELLO LA'!K67</f>
        <v>0</v>
      </c>
      <c r="F25" s="128">
        <f>+'MODELLO LA'!L67</f>
        <v>0</v>
      </c>
      <c r="G25" s="128">
        <f>+'MODELLO LA'!M67</f>
        <v>0</v>
      </c>
      <c r="H25" s="128">
        <f>+'MODELLO LA'!N67</f>
        <v>0</v>
      </c>
      <c r="I25" s="128">
        <f>+'MODELLO LA'!O67</f>
        <v>0</v>
      </c>
      <c r="J25" s="128">
        <f>+'MODELLO LA'!P67</f>
        <v>0</v>
      </c>
      <c r="K25" s="128">
        <f>+'MODELLO LA'!Q67</f>
        <v>0</v>
      </c>
      <c r="L25" s="129">
        <f t="shared" si="3"/>
        <v>0</v>
      </c>
      <c r="M25" s="104"/>
    </row>
    <row r="26" spans="1:13" ht="12.75">
      <c r="A26" s="595" t="s">
        <v>415</v>
      </c>
      <c r="B26" s="596"/>
      <c r="C26" s="128">
        <f>+'MODELLO LA'!F68+'MODELLO LA'!G68</f>
        <v>0</v>
      </c>
      <c r="D26" s="128">
        <f>+'MODELLO LA'!H68+'MODELLO LA'!I68+'MODELLO LA'!J68</f>
        <v>0</v>
      </c>
      <c r="E26" s="128">
        <f>+'MODELLO LA'!K68</f>
        <v>0</v>
      </c>
      <c r="F26" s="128">
        <f>+'MODELLO LA'!L68</f>
        <v>0</v>
      </c>
      <c r="G26" s="128">
        <f>+'MODELLO LA'!M68</f>
        <v>0</v>
      </c>
      <c r="H26" s="128">
        <f>+'MODELLO LA'!N68</f>
        <v>0</v>
      </c>
      <c r="I26" s="128">
        <f>+'MODELLO LA'!O68</f>
        <v>0</v>
      </c>
      <c r="J26" s="128">
        <f>+'MODELLO LA'!P68</f>
        <v>0</v>
      </c>
      <c r="K26" s="128">
        <f>+'MODELLO LA'!Q68</f>
        <v>0</v>
      </c>
      <c r="L26" s="129">
        <f t="shared" si="3"/>
        <v>0</v>
      </c>
      <c r="M26" s="104"/>
    </row>
    <row r="27" spans="1:13" ht="17.25" customHeight="1">
      <c r="A27" s="595" t="s">
        <v>144</v>
      </c>
      <c r="B27" s="596"/>
      <c r="C27" s="128">
        <f>+'MODELLO LA'!F69+'MODELLO LA'!G69</f>
        <v>625</v>
      </c>
      <c r="D27" s="128">
        <f>+'MODELLO LA'!H69+'MODELLO LA'!I69+'MODELLO LA'!J69</f>
        <v>146</v>
      </c>
      <c r="E27" s="128">
        <f>+'MODELLO LA'!K69</f>
        <v>374</v>
      </c>
      <c r="F27" s="128">
        <f>+'MODELLO LA'!L69</f>
        <v>3</v>
      </c>
      <c r="G27" s="128">
        <f>+'MODELLO LA'!M69</f>
        <v>60</v>
      </c>
      <c r="H27" s="128">
        <f>+'MODELLO LA'!N69</f>
        <v>58</v>
      </c>
      <c r="I27" s="128">
        <f>+'MODELLO LA'!O69</f>
        <v>48</v>
      </c>
      <c r="J27" s="128">
        <f>+'MODELLO LA'!P69</f>
        <v>3</v>
      </c>
      <c r="K27" s="128">
        <f>+'MODELLO LA'!Q69</f>
        <v>33</v>
      </c>
      <c r="L27" s="129">
        <f t="shared" si="3"/>
        <v>1350</v>
      </c>
      <c r="M27" s="104"/>
    </row>
    <row r="28" spans="1:13" ht="13.5" thickBot="1">
      <c r="A28" s="593" t="s">
        <v>145</v>
      </c>
      <c r="B28" s="594"/>
      <c r="C28" s="128">
        <f>+'MODELLO LA'!F70+'MODELLO LA'!G70</f>
        <v>0</v>
      </c>
      <c r="D28" s="128">
        <f>+'MODELLO LA'!H70+'MODELLO LA'!I70+'MODELLO LA'!J70</f>
        <v>0</v>
      </c>
      <c r="E28" s="128">
        <f>+'MODELLO LA'!K70</f>
        <v>0</v>
      </c>
      <c r="F28" s="128">
        <f>+'MODELLO LA'!L70</f>
        <v>0</v>
      </c>
      <c r="G28" s="128">
        <f>+'MODELLO LA'!M70</f>
        <v>0</v>
      </c>
      <c r="H28" s="128">
        <f>+'MODELLO LA'!N70</f>
        <v>0</v>
      </c>
      <c r="I28" s="128">
        <f>+'MODELLO LA'!O70</f>
        <v>0</v>
      </c>
      <c r="J28" s="128">
        <f>+'MODELLO LA'!P70</f>
        <v>0</v>
      </c>
      <c r="K28" s="128">
        <f>+'MODELLO LA'!Q70</f>
        <v>0</v>
      </c>
      <c r="L28" s="131">
        <f t="shared" si="3"/>
        <v>0</v>
      </c>
      <c r="M28" s="104"/>
    </row>
    <row r="29" spans="1:13" s="135" customFormat="1" ht="25.5" customHeight="1" thickBot="1">
      <c r="A29" s="600" t="s">
        <v>146</v>
      </c>
      <c r="B29" s="601"/>
      <c r="C29" s="132">
        <f>+C21+C9+C8</f>
        <v>75460</v>
      </c>
      <c r="D29" s="132">
        <f aca="true" t="shared" si="4" ref="D29:K29">+D21+D9+D8</f>
        <v>48377</v>
      </c>
      <c r="E29" s="132">
        <f t="shared" si="4"/>
        <v>64114</v>
      </c>
      <c r="F29" s="132">
        <f t="shared" si="4"/>
        <v>363</v>
      </c>
      <c r="G29" s="132">
        <f t="shared" si="4"/>
        <v>11472</v>
      </c>
      <c r="H29" s="132">
        <f t="shared" si="4"/>
        <v>10025</v>
      </c>
      <c r="I29" s="132">
        <f t="shared" si="4"/>
        <v>10761</v>
      </c>
      <c r="J29" s="132">
        <f t="shared" si="4"/>
        <v>501</v>
      </c>
      <c r="K29" s="132">
        <f t="shared" si="4"/>
        <v>27413</v>
      </c>
      <c r="L29" s="133">
        <f>+L21+L9+L8</f>
        <v>248486</v>
      </c>
      <c r="M29" s="134">
        <f>+L29/L29</f>
        <v>1</v>
      </c>
    </row>
    <row r="32" spans="9:11" ht="12.75">
      <c r="I32" s="599"/>
      <c r="J32" s="599"/>
      <c r="K32" s="599"/>
    </row>
    <row r="33" spans="9:13" ht="12.75">
      <c r="I33" s="136"/>
      <c r="J33" s="136"/>
      <c r="K33" s="136"/>
      <c r="L33" s="136"/>
      <c r="M33" s="136"/>
    </row>
    <row r="34" spans="9:13" ht="12.75">
      <c r="I34" s="136"/>
      <c r="J34" s="136"/>
      <c r="K34" s="136"/>
      <c r="L34" s="136"/>
      <c r="M34" s="136"/>
    </row>
    <row r="35" spans="9:13" ht="12.75">
      <c r="I35" s="136"/>
      <c r="J35" s="136"/>
      <c r="K35" s="136"/>
      <c r="L35" s="136"/>
      <c r="M35" s="136"/>
    </row>
    <row r="36" spans="9:13" ht="12.75">
      <c r="I36" s="136"/>
      <c r="J36" s="136"/>
      <c r="K36" s="136"/>
      <c r="L36" s="136"/>
      <c r="M36" s="136"/>
    </row>
    <row r="37" spans="9:13" ht="12.75">
      <c r="I37" s="136"/>
      <c r="J37" s="136"/>
      <c r="K37" s="136"/>
      <c r="L37" s="136"/>
      <c r="M37" s="136"/>
    </row>
    <row r="38" spans="9:13" ht="12.75">
      <c r="I38" s="136"/>
      <c r="J38" s="136"/>
      <c r="K38" s="136"/>
      <c r="L38" s="136"/>
      <c r="M38" s="136"/>
    </row>
  </sheetData>
  <sheetProtection password="A01C" sheet="1"/>
  <mergeCells count="31">
    <mergeCell ref="A12:B12"/>
    <mergeCell ref="A11:B11"/>
    <mergeCell ref="A16:B16"/>
    <mergeCell ref="A14:B14"/>
    <mergeCell ref="A15:B15"/>
    <mergeCell ref="A13:B13"/>
    <mergeCell ref="I32:K32"/>
    <mergeCell ref="A23:B23"/>
    <mergeCell ref="A24:B24"/>
    <mergeCell ref="A25:B25"/>
    <mergeCell ref="A26:B26"/>
    <mergeCell ref="A27:B27"/>
    <mergeCell ref="A28:B28"/>
    <mergeCell ref="A29:B29"/>
    <mergeCell ref="A22:B22"/>
    <mergeCell ref="A10:B10"/>
    <mergeCell ref="A6:L6"/>
    <mergeCell ref="H4:J4"/>
    <mergeCell ref="A20:B20"/>
    <mergeCell ref="A21:B21"/>
    <mergeCell ref="A19:B19"/>
    <mergeCell ref="A17:B17"/>
    <mergeCell ref="A7:B7"/>
    <mergeCell ref="A18:B18"/>
    <mergeCell ref="A1:L1"/>
    <mergeCell ref="H2:L2"/>
    <mergeCell ref="A8:B8"/>
    <mergeCell ref="A9:B9"/>
    <mergeCell ref="C2:G2"/>
    <mergeCell ref="C3:G3"/>
    <mergeCell ref="C5:G5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2" r:id="rId1"/>
  <headerFooter alignWithMargins="0">
    <oddHeader>&amp;L
MINISTERO DELLA SALUTE-SISTEMA INFORMATIVO SANITARIO</oddHeader>
    <oddFooter>&amp;LSINTESI&amp;C&amp;P&amp;R&amp;D</oddFooter>
  </headerFooter>
  <rowBreaks count="2" manualBreakCount="2">
    <brk id="18" max="255" man="1"/>
    <brk id="29" max="255" man="1"/>
  </rowBreaks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4" max="4" width="0" style="0" hidden="1" customWidth="1"/>
    <col min="5" max="5" width="11.00390625" style="0" customWidth="1"/>
    <col min="7" max="7" width="10.00390625" style="0" customWidth="1"/>
    <col min="8" max="10" width="9.421875" style="0" customWidth="1"/>
    <col min="11" max="11" width="10.57421875" style="0" customWidth="1"/>
    <col min="12" max="13" width="10.00390625" style="0" customWidth="1"/>
    <col min="14" max="14" width="9.421875" style="0" customWidth="1"/>
    <col min="15" max="17" width="10.140625" style="0" customWidth="1"/>
    <col min="18" max="18" width="10.140625" style="36" customWidth="1"/>
    <col min="19" max="19" width="6.7109375" style="0" customWidth="1"/>
    <col min="20" max="20" width="10.140625" style="0" customWidth="1"/>
    <col min="21" max="21" width="124.7109375" style="0" customWidth="1"/>
  </cols>
  <sheetData>
    <row r="1" spans="1:21" ht="12.75">
      <c r="A1" s="39" t="s">
        <v>416</v>
      </c>
      <c r="B1" s="39" t="s">
        <v>417</v>
      </c>
      <c r="C1" s="39" t="s">
        <v>418</v>
      </c>
      <c r="D1" s="39" t="s">
        <v>419</v>
      </c>
      <c r="E1" s="39" t="s">
        <v>420</v>
      </c>
      <c r="F1" s="39" t="s">
        <v>421</v>
      </c>
      <c r="G1" s="39" t="s">
        <v>422</v>
      </c>
      <c r="H1" s="39" t="s">
        <v>423</v>
      </c>
      <c r="I1" s="39" t="s">
        <v>424</v>
      </c>
      <c r="J1" s="39" t="s">
        <v>425</v>
      </c>
      <c r="K1" s="39" t="s">
        <v>426</v>
      </c>
      <c r="L1" s="39" t="s">
        <v>427</v>
      </c>
      <c r="M1" s="39" t="s">
        <v>428</v>
      </c>
      <c r="N1" s="39" t="s">
        <v>429</v>
      </c>
      <c r="O1" s="39" t="s">
        <v>430</v>
      </c>
      <c r="P1" s="39" t="s">
        <v>431</v>
      </c>
      <c r="Q1" s="39" t="s">
        <v>432</v>
      </c>
      <c r="R1" s="170" t="s">
        <v>433</v>
      </c>
      <c r="S1" s="39" t="s">
        <v>434</v>
      </c>
      <c r="T1" s="39" t="s">
        <v>435</v>
      </c>
      <c r="U1" s="41" t="s">
        <v>436</v>
      </c>
    </row>
    <row r="2" spans="1:21" ht="12.75">
      <c r="A2" s="40" t="s">
        <v>88</v>
      </c>
      <c r="B2" t="str">
        <f>Info!$B$2</f>
        <v>922</v>
      </c>
      <c r="C2" t="str">
        <f>Info!$B$3</f>
        <v>2017</v>
      </c>
      <c r="D2" t="s">
        <v>437</v>
      </c>
      <c r="E2" s="29" t="s">
        <v>164</v>
      </c>
      <c r="F2" s="165">
        <f>+ROUND(ALLEGATI!C20,0)</f>
        <v>0</v>
      </c>
      <c r="G2" s="165">
        <f>+ROUND(ALLEGATI!D20,0)</f>
        <v>1</v>
      </c>
      <c r="H2" s="165">
        <f>+ROUND(ALLEGATI!E20,0)</f>
        <v>0</v>
      </c>
      <c r="I2" s="165">
        <f>+ROUND(ALLEGATI!F20,0)</f>
        <v>68</v>
      </c>
      <c r="J2" s="165">
        <f>+ROUND(ALLEGATI!G20,0)</f>
        <v>21</v>
      </c>
      <c r="K2" s="165">
        <f>+ROUND(ALLEGATI!H20,0)</f>
        <v>196</v>
      </c>
      <c r="L2" s="165">
        <f>+ROUND(ALLEGATI!I20,0)</f>
        <v>0</v>
      </c>
      <c r="M2" s="165">
        <f>+ROUND(ALLEGATI!J20,0)</f>
        <v>42</v>
      </c>
      <c r="N2" s="165">
        <f>+ROUND(ALLEGATI!K20,0)</f>
        <v>233</v>
      </c>
      <c r="O2" s="165">
        <f>+ROUND(ALLEGATI!L20,0)</f>
        <v>2</v>
      </c>
      <c r="P2" s="165">
        <f>+ROUND(ALLEGATI!M20,0)</f>
        <v>0</v>
      </c>
      <c r="Q2" s="165">
        <f>+ROUND(ALLEGATI!N20,0)</f>
        <v>0</v>
      </c>
      <c r="R2" s="167">
        <f>SUM(F2:Q2)</f>
        <v>563</v>
      </c>
      <c r="S2" s="30">
        <v>0</v>
      </c>
      <c r="T2" t="s">
        <v>435</v>
      </c>
      <c r="U2" t="str">
        <f>+CONCATENATE(A2,B2,C2,E2,+TEXT(F2,"00000000"),+TEXT(G2,"00000000"),+TEXT(H2,"00000000"),+TEXT(I2,"00000000"),+TEXT(J2,"00000000"),+TEXT(K2,"00000000"),+TEXT(L2,"00000000"),+TEXT(M2,"00000000"),+TEXT(N2,"00000000"),+TEXT(O2,"00000000"),+TEXT(P2,"00000000"),+TEXT(Q2,"00000000"),+TEXT(R2,"00000000"),S2)</f>
        <v>0309222017A1101000000000000000100000000000000680000002100000196000000000000004200000233000000020000000000000000000005630</v>
      </c>
    </row>
    <row r="3" spans="1:21" ht="12.75">
      <c r="A3" s="40" t="s">
        <v>88</v>
      </c>
      <c r="B3" t="str">
        <f>Info!$B$2</f>
        <v>922</v>
      </c>
      <c r="C3" t="str">
        <f>Info!$B$3</f>
        <v>2017</v>
      </c>
      <c r="D3" t="s">
        <v>437</v>
      </c>
      <c r="E3" s="29" t="s">
        <v>166</v>
      </c>
      <c r="F3" s="165">
        <f>+ROUND(ALLEGATI!C21,0)</f>
        <v>0</v>
      </c>
      <c r="G3" s="165">
        <f>+ROUND(ALLEGATI!D21,0)</f>
        <v>6</v>
      </c>
      <c r="H3" s="165">
        <f>+ROUND(ALLEGATI!E21,0)</f>
        <v>0</v>
      </c>
      <c r="I3" s="165">
        <f>+ROUND(ALLEGATI!F21,0)</f>
        <v>0</v>
      </c>
      <c r="J3" s="165">
        <f>+ROUND(ALLEGATI!G21,0)</f>
        <v>2170</v>
      </c>
      <c r="K3" s="165">
        <f>+ROUND(ALLEGATI!H21,0)</f>
        <v>0</v>
      </c>
      <c r="L3" s="165">
        <f>+ROUND(ALLEGATI!I21,0)</f>
        <v>0</v>
      </c>
      <c r="M3" s="165">
        <f>+ROUND(ALLEGATI!J21,0)</f>
        <v>671</v>
      </c>
      <c r="N3" s="165">
        <f>+ROUND(ALLEGATI!K21,0)</f>
        <v>67</v>
      </c>
      <c r="O3" s="165">
        <f>+ROUND(ALLEGATI!L21,0)</f>
        <v>257</v>
      </c>
      <c r="P3" s="165">
        <f>+ROUND(ALLEGATI!M21,0)</f>
        <v>0</v>
      </c>
      <c r="Q3" s="165">
        <f>+ROUND(ALLEGATI!N21,0)</f>
        <v>10</v>
      </c>
      <c r="R3" s="167">
        <f>SUM(F3:Q3)</f>
        <v>3181</v>
      </c>
      <c r="S3" s="30">
        <v>0</v>
      </c>
      <c r="T3" t="s">
        <v>435</v>
      </c>
      <c r="U3" t="str">
        <f aca="true" t="shared" si="0" ref="U3:U66">+CONCATENATE(A3,B3,C3,E3,+TEXT(F3,"00000000"),+TEXT(G3,"00000000"),+TEXT(H3,"00000000"),+TEXT(I3,"00000000"),+TEXT(J3,"00000000"),+TEXT(K3,"00000000"),+TEXT(L3,"00000000"),+TEXT(M3,"00000000"),+TEXT(N3,"00000000"),+TEXT(O3,"00000000"),+TEXT(P3,"00000000"),+TEXT(Q3,"00000000"),+TEXT(R3,"00000000"),S3)</f>
        <v>0309222017A1102000000000000000600000000000000000000217000000000000000000000067100000067000002570000000000000010000031810</v>
      </c>
    </row>
    <row r="4" spans="1:21" ht="12.75">
      <c r="A4" s="40" t="s">
        <v>88</v>
      </c>
      <c r="B4" t="str">
        <f>Info!$B$2</f>
        <v>922</v>
      </c>
      <c r="C4" t="str">
        <f>Info!$B$3</f>
        <v>2017</v>
      </c>
      <c r="D4" t="s">
        <v>437</v>
      </c>
      <c r="E4" s="29" t="s">
        <v>168</v>
      </c>
      <c r="F4" s="165">
        <f>+ROUND(ALLEGATI!C22,0)</f>
        <v>18</v>
      </c>
      <c r="G4" s="165">
        <f>+ROUND(ALLEGATI!D22,0)</f>
        <v>315</v>
      </c>
      <c r="H4" s="165">
        <f>+ROUND(ALLEGATI!E22,0)</f>
        <v>0</v>
      </c>
      <c r="I4" s="165">
        <f>+ROUND(ALLEGATI!F22,0)</f>
        <v>28</v>
      </c>
      <c r="J4" s="165">
        <f>+ROUND(ALLEGATI!G22,0)</f>
        <v>7808</v>
      </c>
      <c r="K4" s="165">
        <f>+ROUND(ALLEGATI!H22,0)</f>
        <v>2151</v>
      </c>
      <c r="L4" s="165">
        <f>+ROUND(ALLEGATI!I22,0)</f>
        <v>342</v>
      </c>
      <c r="M4" s="165">
        <f>+ROUND(ALLEGATI!J22,0)</f>
        <v>1769</v>
      </c>
      <c r="N4" s="165">
        <f>+ROUND(ALLEGATI!K22,0)</f>
        <v>4590</v>
      </c>
      <c r="O4" s="165">
        <f>+ROUND(ALLEGATI!L22,0)</f>
        <v>5307</v>
      </c>
      <c r="P4" s="165">
        <f>+ROUND(ALLEGATI!M22,0)</f>
        <v>501</v>
      </c>
      <c r="Q4" s="165">
        <f>+ROUND(ALLEGATI!N22,0)</f>
        <v>10657</v>
      </c>
      <c r="R4" s="167">
        <f>SUM(F4:Q4)</f>
        <v>33486</v>
      </c>
      <c r="S4" s="30">
        <v>0</v>
      </c>
      <c r="T4" t="s">
        <v>435</v>
      </c>
      <c r="U4" t="str">
        <f t="shared" si="0"/>
        <v>0309222017A1103000000180000031500000000000000280000780800002151000003420000176900004590000053070000050100010657000334860</v>
      </c>
    </row>
    <row r="5" spans="1:21" ht="12.75">
      <c r="A5" s="40" t="s">
        <v>88</v>
      </c>
      <c r="B5" t="str">
        <f>Info!$B$2</f>
        <v>922</v>
      </c>
      <c r="C5" t="str">
        <f>Info!$B$3</f>
        <v>2017</v>
      </c>
      <c r="D5" s="31" t="s">
        <v>437</v>
      </c>
      <c r="E5" s="32" t="s">
        <v>170</v>
      </c>
      <c r="F5" s="166">
        <f>SUM(F2:F4)</f>
        <v>18</v>
      </c>
      <c r="G5" s="166">
        <f aca="true" t="shared" si="1" ref="G5:R5">SUM(G2:G4)</f>
        <v>322</v>
      </c>
      <c r="H5" s="166">
        <f t="shared" si="1"/>
        <v>0</v>
      </c>
      <c r="I5" s="166">
        <f t="shared" si="1"/>
        <v>96</v>
      </c>
      <c r="J5" s="166">
        <f t="shared" si="1"/>
        <v>9999</v>
      </c>
      <c r="K5" s="166">
        <f t="shared" si="1"/>
        <v>2347</v>
      </c>
      <c r="L5" s="166">
        <f t="shared" si="1"/>
        <v>342</v>
      </c>
      <c r="M5" s="166">
        <f t="shared" si="1"/>
        <v>2482</v>
      </c>
      <c r="N5" s="166">
        <f t="shared" si="1"/>
        <v>4890</v>
      </c>
      <c r="O5" s="166">
        <f t="shared" si="1"/>
        <v>5566</v>
      </c>
      <c r="P5" s="166">
        <f t="shared" si="1"/>
        <v>501</v>
      </c>
      <c r="Q5" s="166">
        <f t="shared" si="1"/>
        <v>10667</v>
      </c>
      <c r="R5" s="169">
        <f t="shared" si="1"/>
        <v>37230</v>
      </c>
      <c r="S5" s="30">
        <v>0</v>
      </c>
      <c r="T5" s="31" t="s">
        <v>435</v>
      </c>
      <c r="U5" t="str">
        <f t="shared" si="0"/>
        <v>0309222017A1999000000180000032200000000000000960000999900002347000003420000248200004890000055660000050100010667000372300</v>
      </c>
    </row>
    <row r="6" spans="1:21" ht="12.75">
      <c r="A6" s="40" t="s">
        <v>88</v>
      </c>
      <c r="B6" t="str">
        <f>Info!$B$2</f>
        <v>922</v>
      </c>
      <c r="C6" t="str">
        <f>Info!$B$3</f>
        <v>2017</v>
      </c>
      <c r="D6" t="s">
        <v>437</v>
      </c>
      <c r="E6" s="29" t="s">
        <v>175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f>+ROUND(ALLEGATI!F32,0)</f>
        <v>0</v>
      </c>
      <c r="S6" s="30">
        <v>0</v>
      </c>
      <c r="T6" t="s">
        <v>435</v>
      </c>
      <c r="U6" t="str">
        <f t="shared" si="0"/>
        <v>0309222017A2101000000000000000000000000000000000000000000000000000000000000000000000000000000000000000000000000000000000</v>
      </c>
    </row>
    <row r="7" spans="1:21" ht="12.75">
      <c r="A7" s="40" t="s">
        <v>88</v>
      </c>
      <c r="B7" t="str">
        <f>Info!$B$2</f>
        <v>922</v>
      </c>
      <c r="C7" t="str">
        <f>Info!$B$3</f>
        <v>2017</v>
      </c>
      <c r="D7" t="s">
        <v>437</v>
      </c>
      <c r="E7" s="29" t="s">
        <v>178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f>+ROUND(ALLEGATI!F33,0)</f>
        <v>0</v>
      </c>
      <c r="S7" s="30">
        <v>0</v>
      </c>
      <c r="T7" t="s">
        <v>435</v>
      </c>
      <c r="U7" t="str">
        <f t="shared" si="0"/>
        <v>0309222017A2102000000000000000000000000000000000000000000000000000000000000000000000000000000000000000000000000000000000</v>
      </c>
    </row>
    <row r="8" spans="1:21" ht="12.75">
      <c r="A8" s="40" t="s">
        <v>88</v>
      </c>
      <c r="B8" t="str">
        <f>Info!$B$2</f>
        <v>922</v>
      </c>
      <c r="C8" t="str">
        <f>Info!$B$3</f>
        <v>2017</v>
      </c>
      <c r="D8" t="s">
        <v>437</v>
      </c>
      <c r="E8" s="29" t="s">
        <v>183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f>+ROUND(ALLEGATI!F36,0)</f>
        <v>0</v>
      </c>
      <c r="S8" s="30">
        <v>0</v>
      </c>
      <c r="T8" t="s">
        <v>435</v>
      </c>
      <c r="U8" t="str">
        <f t="shared" si="0"/>
        <v>0309222017A2201000000000000000000000000000000000000000000000000000000000000000000000000000000000000000000000000000000000</v>
      </c>
    </row>
    <row r="9" spans="1:21" ht="12.75">
      <c r="A9" s="40" t="s">
        <v>88</v>
      </c>
      <c r="B9" t="str">
        <f>Info!$B$2</f>
        <v>922</v>
      </c>
      <c r="C9" t="str">
        <f>Info!$B$3</f>
        <v>2017</v>
      </c>
      <c r="D9" t="s">
        <v>437</v>
      </c>
      <c r="E9" s="29" t="s">
        <v>185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>+ROUND(ALLEGATI!F37,0)</f>
        <v>0</v>
      </c>
      <c r="S9" s="30">
        <v>0</v>
      </c>
      <c r="T9" t="s">
        <v>435</v>
      </c>
      <c r="U9" t="str">
        <f t="shared" si="0"/>
        <v>0309222017A2202000000000000000000000000000000000000000000000000000000000000000000000000000000000000000000000000000000000</v>
      </c>
    </row>
    <row r="10" spans="1:21" ht="12.75">
      <c r="A10" s="40" t="s">
        <v>88</v>
      </c>
      <c r="B10" t="str">
        <f>Info!$B$2</f>
        <v>922</v>
      </c>
      <c r="C10" t="str">
        <f>Info!$B$3</f>
        <v>2017</v>
      </c>
      <c r="D10" t="s">
        <v>437</v>
      </c>
      <c r="E10" s="29" t="s">
        <v>188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+ROUND(ALLEGATI!F39,0)</f>
        <v>34290</v>
      </c>
      <c r="S10" s="30">
        <v>0</v>
      </c>
      <c r="T10" t="s">
        <v>435</v>
      </c>
      <c r="U10" t="str">
        <f t="shared" si="0"/>
        <v>0309222017A2203000000000000000000000000000000000000000000000000000000000000000000000000000000000000000000000000000342900</v>
      </c>
    </row>
    <row r="11" spans="1:21" ht="12.75">
      <c r="A11" s="40" t="s">
        <v>88</v>
      </c>
      <c r="B11" t="str">
        <f>Info!$B$2</f>
        <v>922</v>
      </c>
      <c r="C11" t="str">
        <f>Info!$B$3</f>
        <v>2017</v>
      </c>
      <c r="D11" t="s">
        <v>437</v>
      </c>
      <c r="E11" s="29" t="s">
        <v>190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f>+ROUND(ALLEGATI!F40,0)</f>
        <v>0</v>
      </c>
      <c r="S11" s="30">
        <v>0</v>
      </c>
      <c r="T11" t="s">
        <v>435</v>
      </c>
      <c r="U11" t="str">
        <f t="shared" si="0"/>
        <v>0309222017A2204000000000000000000000000000000000000000000000000000000000000000000000000000000000000000000000000000000000</v>
      </c>
    </row>
    <row r="12" spans="1:21" ht="12.75">
      <c r="A12" s="40" t="s">
        <v>88</v>
      </c>
      <c r="B12" t="str">
        <f>Info!$B$2</f>
        <v>922</v>
      </c>
      <c r="C12" t="str">
        <f>Info!$B$3</f>
        <v>2017</v>
      </c>
      <c r="D12" t="s">
        <v>437</v>
      </c>
      <c r="E12" s="29" t="s">
        <v>193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f>+ROUND(ALLEGATI!F42,0)</f>
        <v>27558</v>
      </c>
      <c r="S12" s="30">
        <v>0</v>
      </c>
      <c r="T12" t="s">
        <v>435</v>
      </c>
      <c r="U12" t="str">
        <f t="shared" si="0"/>
        <v>0309222017A2205000000000000000000000000000000000000000000000000000000000000000000000000000000000000000000000000000275580</v>
      </c>
    </row>
    <row r="13" spans="1:21" ht="12.75">
      <c r="A13" s="40" t="s">
        <v>88</v>
      </c>
      <c r="B13" t="str">
        <f>Info!$B$2</f>
        <v>922</v>
      </c>
      <c r="C13" t="str">
        <f>Info!$B$3</f>
        <v>2017</v>
      </c>
      <c r="D13" t="s">
        <v>437</v>
      </c>
      <c r="E13" s="29" t="s">
        <v>195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>+ROUND(ALLEGATI!F43,0)</f>
        <v>0</v>
      </c>
      <c r="S13" s="30">
        <v>0</v>
      </c>
      <c r="T13" t="s">
        <v>435</v>
      </c>
      <c r="U13" t="str">
        <f t="shared" si="0"/>
        <v>0309222017A2206000000000000000000000000000000000000000000000000000000000000000000000000000000000000000000000000000000000</v>
      </c>
    </row>
    <row r="14" spans="1:21" ht="12.75">
      <c r="A14" s="40" t="s">
        <v>88</v>
      </c>
      <c r="B14" t="str">
        <f>Info!$B$2</f>
        <v>922</v>
      </c>
      <c r="C14" t="str">
        <f>Info!$B$3</f>
        <v>2017</v>
      </c>
      <c r="D14" t="s">
        <v>437</v>
      </c>
      <c r="E14" s="29" t="s">
        <v>198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+ROUND(ALLEGATI!F45,0)</f>
        <v>0</v>
      </c>
      <c r="S14" s="30">
        <v>0</v>
      </c>
      <c r="T14" t="s">
        <v>435</v>
      </c>
      <c r="U14" t="str">
        <f t="shared" si="0"/>
        <v>0309222017A2207000000000000000000000000000000000000000000000000000000000000000000000000000000000000000000000000000000000</v>
      </c>
    </row>
    <row r="15" spans="1:21" ht="12.75">
      <c r="A15" s="40" t="s">
        <v>88</v>
      </c>
      <c r="B15" t="str">
        <f>Info!$B$2</f>
        <v>922</v>
      </c>
      <c r="C15" t="str">
        <f>Info!$B$3</f>
        <v>2017</v>
      </c>
      <c r="D15" t="s">
        <v>437</v>
      </c>
      <c r="E15" s="29" t="s">
        <v>200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f>+ROUND(ALLEGATI!F46,0)</f>
        <v>0</v>
      </c>
      <c r="S15" s="30">
        <v>0</v>
      </c>
      <c r="T15" t="s">
        <v>435</v>
      </c>
      <c r="U15" t="str">
        <f t="shared" si="0"/>
        <v>0309222017A2208000000000000000000000000000000000000000000000000000000000000000000000000000000000000000000000000000000000</v>
      </c>
    </row>
    <row r="16" spans="1:21" ht="12.75">
      <c r="A16" s="40" t="s">
        <v>88</v>
      </c>
      <c r="B16" t="str">
        <f>Info!$B$2</f>
        <v>922</v>
      </c>
      <c r="C16" t="str">
        <f>Info!$B$3</f>
        <v>2017</v>
      </c>
      <c r="D16" t="s">
        <v>437</v>
      </c>
      <c r="E16" s="29" t="s">
        <v>203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>+ROUND(ALLEGATI!F48,0)</f>
        <v>0</v>
      </c>
      <c r="S16" s="30">
        <v>0</v>
      </c>
      <c r="T16" t="s">
        <v>435</v>
      </c>
      <c r="U16" t="str">
        <f t="shared" si="0"/>
        <v>0309222017A2209000000000000000000000000000000000000000000000000000000000000000000000000000000000000000000000000000000000</v>
      </c>
    </row>
    <row r="17" spans="1:21" ht="12.75">
      <c r="A17" s="40" t="s">
        <v>88</v>
      </c>
      <c r="B17" t="str">
        <f>Info!$B$2</f>
        <v>922</v>
      </c>
      <c r="C17" t="str">
        <f>Info!$B$3</f>
        <v>2017</v>
      </c>
      <c r="D17" t="s">
        <v>437</v>
      </c>
      <c r="E17" s="29" t="s">
        <v>205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>+ROUND(ALLEGATI!F49,0)</f>
        <v>0</v>
      </c>
      <c r="S17" s="30">
        <v>0</v>
      </c>
      <c r="T17" t="s">
        <v>435</v>
      </c>
      <c r="U17" t="str">
        <f t="shared" si="0"/>
        <v>0309222017A2210000000000000000000000000000000000000000000000000000000000000000000000000000000000000000000000000000000000</v>
      </c>
    </row>
    <row r="18" spans="1:21" ht="12.75">
      <c r="A18" s="40" t="s">
        <v>88</v>
      </c>
      <c r="B18" t="str">
        <f>Info!$B$2</f>
        <v>922</v>
      </c>
      <c r="C18" t="str">
        <f>Info!$B$3</f>
        <v>2017</v>
      </c>
      <c r="D18" t="s">
        <v>437</v>
      </c>
      <c r="E18" s="29" t="s">
        <v>208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+ROUND(ALLEGATI!F51,0)</f>
        <v>1585</v>
      </c>
      <c r="S18" s="30">
        <v>0</v>
      </c>
      <c r="T18" t="s">
        <v>435</v>
      </c>
      <c r="U18" t="str">
        <f t="shared" si="0"/>
        <v>0309222017A2211000000000000000000000000000000000000000000000000000000000000000000000000000000000000000000000000000015850</v>
      </c>
    </row>
    <row r="19" spans="1:21" ht="12.75">
      <c r="A19" s="40" t="s">
        <v>88</v>
      </c>
      <c r="B19" t="str">
        <f>Info!$B$2</f>
        <v>922</v>
      </c>
      <c r="C19" t="str">
        <f>Info!$B$3</f>
        <v>2017</v>
      </c>
      <c r="D19" t="s">
        <v>437</v>
      </c>
      <c r="E19" s="29" t="s">
        <v>210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>+ROUND(ALLEGATI!F52,0)</f>
        <v>1388</v>
      </c>
      <c r="S19" s="30">
        <v>0</v>
      </c>
      <c r="T19" t="s">
        <v>435</v>
      </c>
      <c r="U19" t="str">
        <f t="shared" si="0"/>
        <v>0309222017A2212000000000000000000000000000000000000000000000000000000000000000000000000000000000000000000000000000013880</v>
      </c>
    </row>
    <row r="20" spans="1:21" ht="12.75">
      <c r="A20" s="40" t="s">
        <v>88</v>
      </c>
      <c r="B20" t="str">
        <f>Info!$B$2</f>
        <v>922</v>
      </c>
      <c r="C20" t="str">
        <f>Info!$B$3</f>
        <v>2017</v>
      </c>
      <c r="D20" t="s">
        <v>437</v>
      </c>
      <c r="E20" s="29" t="s">
        <v>213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>+ROUND(ALLEGATI!F54,0)</f>
        <v>0</v>
      </c>
      <c r="S20" s="30">
        <v>0</v>
      </c>
      <c r="T20" t="s">
        <v>435</v>
      </c>
      <c r="U20" t="str">
        <f t="shared" si="0"/>
        <v>0309222017A2213000000000000000000000000000000000000000000000000000000000000000000000000000000000000000000000000000000000</v>
      </c>
    </row>
    <row r="21" spans="1:21" ht="12.75">
      <c r="A21" s="40" t="s">
        <v>88</v>
      </c>
      <c r="B21" t="str">
        <f>Info!$B$2</f>
        <v>922</v>
      </c>
      <c r="C21" t="str">
        <f>Info!$B$3</f>
        <v>2017</v>
      </c>
      <c r="D21" t="s">
        <v>437</v>
      </c>
      <c r="E21" s="29" t="s">
        <v>215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>+ROUND(ALLEGATI!F55,0)</f>
        <v>0</v>
      </c>
      <c r="S21" s="30">
        <v>0</v>
      </c>
      <c r="T21" t="s">
        <v>435</v>
      </c>
      <c r="U21" t="str">
        <f t="shared" si="0"/>
        <v>0309222017A2214000000000000000000000000000000000000000000000000000000000000000000000000000000000000000000000000000000000</v>
      </c>
    </row>
    <row r="22" spans="1:21" ht="12.75">
      <c r="A22" s="40" t="s">
        <v>88</v>
      </c>
      <c r="B22" t="str">
        <f>Info!$B$2</f>
        <v>922</v>
      </c>
      <c r="C22" t="str">
        <f>Info!$B$3</f>
        <v>2017</v>
      </c>
      <c r="D22" t="s">
        <v>437</v>
      </c>
      <c r="E22" s="29" t="s">
        <v>218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f>+ROUND(ALLEGATI!F57,0)</f>
        <v>0</v>
      </c>
      <c r="S22" s="30">
        <v>0</v>
      </c>
      <c r="T22" t="s">
        <v>435</v>
      </c>
      <c r="U22" t="str">
        <f t="shared" si="0"/>
        <v>0309222017A2215000000000000000000000000000000000000000000000000000000000000000000000000000000000000000000000000000000000</v>
      </c>
    </row>
    <row r="23" spans="1:21" ht="12.75">
      <c r="A23" s="40" t="s">
        <v>88</v>
      </c>
      <c r="B23" t="str">
        <f>Info!$B$2</f>
        <v>922</v>
      </c>
      <c r="C23" t="str">
        <f>Info!$B$3</f>
        <v>2017</v>
      </c>
      <c r="D23" t="s">
        <v>437</v>
      </c>
      <c r="E23" s="29" t="s">
        <v>220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>+ROUND(ALLEGATI!F58,0)</f>
        <v>0</v>
      </c>
      <c r="S23" s="30">
        <v>0</v>
      </c>
      <c r="T23" t="s">
        <v>435</v>
      </c>
      <c r="U23" t="str">
        <f t="shared" si="0"/>
        <v>0309222017A2216000000000000000000000000000000000000000000000000000000000000000000000000000000000000000000000000000000000</v>
      </c>
    </row>
    <row r="24" spans="1:21" ht="12.75">
      <c r="A24" s="40" t="s">
        <v>88</v>
      </c>
      <c r="B24" t="str">
        <f>Info!$B$2</f>
        <v>922</v>
      </c>
      <c r="C24" t="str">
        <f>Info!$B$3</f>
        <v>2017</v>
      </c>
      <c r="D24" t="s">
        <v>437</v>
      </c>
      <c r="E24" s="29" t="s">
        <v>223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>+ROUND(ALLEGATI!F60,0)</f>
        <v>0</v>
      </c>
      <c r="S24" s="30">
        <v>0</v>
      </c>
      <c r="T24" t="s">
        <v>435</v>
      </c>
      <c r="U24" t="str">
        <f t="shared" si="0"/>
        <v>0309222017A2217000000000000000000000000000000000000000000000000000000000000000000000000000000000000000000000000000000000</v>
      </c>
    </row>
    <row r="25" spans="1:21" ht="12.75">
      <c r="A25" s="40" t="s">
        <v>88</v>
      </c>
      <c r="B25" t="str">
        <f>Info!$B$2</f>
        <v>922</v>
      </c>
      <c r="C25" t="str">
        <f>Info!$B$3</f>
        <v>2017</v>
      </c>
      <c r="D25" t="s">
        <v>437</v>
      </c>
      <c r="E25" s="29" t="s">
        <v>225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>+ROUND(ALLEGATI!F61,0)</f>
        <v>0</v>
      </c>
      <c r="S25" s="30">
        <v>0</v>
      </c>
      <c r="T25" t="s">
        <v>435</v>
      </c>
      <c r="U25" t="str">
        <f t="shared" si="0"/>
        <v>0309222017A2218000000000000000000000000000000000000000000000000000000000000000000000000000000000000000000000000000000000</v>
      </c>
    </row>
    <row r="26" spans="1:21" ht="12.75">
      <c r="A26" s="40" t="s">
        <v>88</v>
      </c>
      <c r="B26" t="str">
        <f>Info!$B$2</f>
        <v>922</v>
      </c>
      <c r="C26" t="str">
        <f>Info!$B$3</f>
        <v>2017</v>
      </c>
      <c r="D26" t="s">
        <v>437</v>
      </c>
      <c r="E26" s="29" t="s">
        <v>228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>+ROUND(ALLEGATI!F63,0)</f>
        <v>40189</v>
      </c>
      <c r="S26" s="30">
        <v>0</v>
      </c>
      <c r="T26" t="s">
        <v>435</v>
      </c>
      <c r="U26" t="str">
        <f t="shared" si="0"/>
        <v>0309222017A2301000000000000000000000000000000000000000000000000000000000000000000000000000000000000000000000000000401890</v>
      </c>
    </row>
    <row r="27" spans="1:21" ht="12.75">
      <c r="A27" s="40" t="s">
        <v>88</v>
      </c>
      <c r="B27" t="str">
        <f>Info!$B$2</f>
        <v>922</v>
      </c>
      <c r="C27" t="str">
        <f>Info!$B$3</f>
        <v>2017</v>
      </c>
      <c r="D27" t="s">
        <v>437</v>
      </c>
      <c r="E27" s="29" t="s">
        <v>230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>+ROUND(ALLEGATI!F64,0)</f>
        <v>0</v>
      </c>
      <c r="S27" s="30">
        <v>0</v>
      </c>
      <c r="T27" t="s">
        <v>435</v>
      </c>
      <c r="U27" t="str">
        <f t="shared" si="0"/>
        <v>0309222017A2302000000000000000000000000000000000000000000000000000000000000000000000000000000000000000000000000000000000</v>
      </c>
    </row>
    <row r="28" spans="1:21" ht="12.75">
      <c r="A28" s="40" t="s">
        <v>88</v>
      </c>
      <c r="B28" t="str">
        <f>Info!$B$2</f>
        <v>922</v>
      </c>
      <c r="C28" t="str">
        <f>Info!$B$3</f>
        <v>2017</v>
      </c>
      <c r="D28" t="s">
        <v>437</v>
      </c>
      <c r="E28" s="29" t="s">
        <v>177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+ROUND(ALLEGATI!O32,0)</f>
        <v>0</v>
      </c>
      <c r="S28" s="30">
        <v>0</v>
      </c>
      <c r="T28" t="s">
        <v>435</v>
      </c>
      <c r="U28" t="str">
        <f t="shared" si="0"/>
        <v>0309222017A3101000000000000000000000000000000000000000000000000000000000000000000000000000000000000000000000000000000000</v>
      </c>
    </row>
    <row r="29" spans="1:21" ht="12.75">
      <c r="A29" s="40" t="s">
        <v>88</v>
      </c>
      <c r="B29" t="str">
        <f>Info!$B$2</f>
        <v>922</v>
      </c>
      <c r="C29" t="str">
        <f>Info!$B$3</f>
        <v>2017</v>
      </c>
      <c r="D29" t="s">
        <v>437</v>
      </c>
      <c r="E29" s="29" t="s">
        <v>180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>+ROUND(ALLEGATI!O33,0)</f>
        <v>0</v>
      </c>
      <c r="S29" s="30">
        <v>0</v>
      </c>
      <c r="T29" t="s">
        <v>435</v>
      </c>
      <c r="U29" t="str">
        <f t="shared" si="0"/>
        <v>0309222017A3102000000000000000000000000000000000000000000000000000000000000000000000000000000000000000000000000000000000</v>
      </c>
    </row>
    <row r="30" spans="1:21" ht="12.75">
      <c r="A30" s="40" t="s">
        <v>88</v>
      </c>
      <c r="B30" t="str">
        <f>Info!$B$2</f>
        <v>922</v>
      </c>
      <c r="C30" t="str">
        <f>Info!$B$3</f>
        <v>2017</v>
      </c>
      <c r="D30" t="s">
        <v>437</v>
      </c>
      <c r="E30" s="29" t="s">
        <v>184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>+ROUND(ALLEGATI!O36,0)</f>
        <v>0</v>
      </c>
      <c r="S30" s="30">
        <v>0</v>
      </c>
      <c r="T30" t="s">
        <v>435</v>
      </c>
      <c r="U30" t="str">
        <f t="shared" si="0"/>
        <v>0309222017A3201000000000000000000000000000000000000000000000000000000000000000000000000000000000000000000000000000000000</v>
      </c>
    </row>
    <row r="31" spans="1:21" ht="12.75">
      <c r="A31" s="40" t="s">
        <v>88</v>
      </c>
      <c r="B31" t="str">
        <f>Info!$B$2</f>
        <v>922</v>
      </c>
      <c r="C31" t="str">
        <f>Info!$B$3</f>
        <v>2017</v>
      </c>
      <c r="D31" t="s">
        <v>437</v>
      </c>
      <c r="E31" s="29" t="s">
        <v>186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>+ROUND(ALLEGATI!O37,0)</f>
        <v>0</v>
      </c>
      <c r="S31" s="30">
        <v>0</v>
      </c>
      <c r="T31" t="s">
        <v>435</v>
      </c>
      <c r="U31" t="str">
        <f t="shared" si="0"/>
        <v>0309222017A3202000000000000000000000000000000000000000000000000000000000000000000000000000000000000000000000000000000000</v>
      </c>
    </row>
    <row r="32" spans="1:21" ht="12.75">
      <c r="A32" s="40" t="s">
        <v>88</v>
      </c>
      <c r="B32" t="str">
        <f>Info!$B$2</f>
        <v>922</v>
      </c>
      <c r="C32" t="str">
        <f>Info!$B$3</f>
        <v>2017</v>
      </c>
      <c r="D32" t="s">
        <v>437</v>
      </c>
      <c r="E32" s="29" t="s">
        <v>189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>+ROUND(ALLEGATI!O39,0)</f>
        <v>7078</v>
      </c>
      <c r="S32" s="30">
        <v>0</v>
      </c>
      <c r="T32" t="s">
        <v>435</v>
      </c>
      <c r="U32" t="str">
        <f t="shared" si="0"/>
        <v>0309222017A3203000000000000000000000000000000000000000000000000000000000000000000000000000000000000000000000000000070780</v>
      </c>
    </row>
    <row r="33" spans="1:21" ht="12.75">
      <c r="A33" s="40" t="s">
        <v>88</v>
      </c>
      <c r="B33" t="str">
        <f>Info!$B$2</f>
        <v>922</v>
      </c>
      <c r="C33" t="str">
        <f>Info!$B$3</f>
        <v>2017</v>
      </c>
      <c r="D33" t="s">
        <v>437</v>
      </c>
      <c r="E33" s="29" t="s">
        <v>191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>+ROUND(ALLEGATI!O40,0)</f>
        <v>0</v>
      </c>
      <c r="S33" s="30">
        <v>0</v>
      </c>
      <c r="T33" t="s">
        <v>435</v>
      </c>
      <c r="U33" t="str">
        <f t="shared" si="0"/>
        <v>0309222017A3204000000000000000000000000000000000000000000000000000000000000000000000000000000000000000000000000000000000</v>
      </c>
    </row>
    <row r="34" spans="1:21" ht="12.75">
      <c r="A34" s="40" t="s">
        <v>88</v>
      </c>
      <c r="B34" t="str">
        <f>Info!$B$2</f>
        <v>922</v>
      </c>
      <c r="C34" t="str">
        <f>Info!$B$3</f>
        <v>2017</v>
      </c>
      <c r="D34" t="s">
        <v>437</v>
      </c>
      <c r="E34" s="29" t="s">
        <v>194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>+ROUND(ALLEGATI!O42,0)</f>
        <v>7568</v>
      </c>
      <c r="S34" s="30">
        <v>0</v>
      </c>
      <c r="T34" t="s">
        <v>435</v>
      </c>
      <c r="U34" t="str">
        <f t="shared" si="0"/>
        <v>0309222017A3205000000000000000000000000000000000000000000000000000000000000000000000000000000000000000000000000000075680</v>
      </c>
    </row>
    <row r="35" spans="1:21" ht="12.75">
      <c r="A35" s="40" t="s">
        <v>88</v>
      </c>
      <c r="B35" t="str">
        <f>Info!$B$2</f>
        <v>922</v>
      </c>
      <c r="C35" t="str">
        <f>Info!$B$3</f>
        <v>2017</v>
      </c>
      <c r="D35" t="s">
        <v>437</v>
      </c>
      <c r="E35" s="29" t="s">
        <v>196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+ROUND(ALLEGATI!O43,0)</f>
        <v>0</v>
      </c>
      <c r="S35" s="30">
        <v>0</v>
      </c>
      <c r="T35" t="s">
        <v>435</v>
      </c>
      <c r="U35" t="str">
        <f t="shared" si="0"/>
        <v>0309222017A3206000000000000000000000000000000000000000000000000000000000000000000000000000000000000000000000000000000000</v>
      </c>
    </row>
    <row r="36" spans="1:21" ht="12.75">
      <c r="A36" s="40" t="s">
        <v>88</v>
      </c>
      <c r="B36" t="str">
        <f>Info!$B$2</f>
        <v>922</v>
      </c>
      <c r="C36" t="str">
        <f>Info!$B$3</f>
        <v>2017</v>
      </c>
      <c r="D36" t="s">
        <v>437</v>
      </c>
      <c r="E36" s="29" t="s">
        <v>199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>+ROUND(ALLEGATI!O45,0)</f>
        <v>0</v>
      </c>
      <c r="S36" s="30">
        <v>0</v>
      </c>
      <c r="T36" t="s">
        <v>435</v>
      </c>
      <c r="U36" t="str">
        <f t="shared" si="0"/>
        <v>0309222017A3207000000000000000000000000000000000000000000000000000000000000000000000000000000000000000000000000000000000</v>
      </c>
    </row>
    <row r="37" spans="1:21" ht="12.75">
      <c r="A37" s="40" t="s">
        <v>88</v>
      </c>
      <c r="B37" t="str">
        <f>Info!$B$2</f>
        <v>922</v>
      </c>
      <c r="C37" t="str">
        <f>Info!$B$3</f>
        <v>2017</v>
      </c>
      <c r="D37" t="s">
        <v>437</v>
      </c>
      <c r="E37" s="29" t="s">
        <v>201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>+ROUND(ALLEGATI!O46,0)</f>
        <v>0</v>
      </c>
      <c r="S37" s="30">
        <v>0</v>
      </c>
      <c r="T37" t="s">
        <v>435</v>
      </c>
      <c r="U37" t="str">
        <f t="shared" si="0"/>
        <v>0309222017A3208000000000000000000000000000000000000000000000000000000000000000000000000000000000000000000000000000000000</v>
      </c>
    </row>
    <row r="38" spans="1:21" ht="12.75">
      <c r="A38" s="40" t="s">
        <v>88</v>
      </c>
      <c r="B38" t="str">
        <f>Info!$B$2</f>
        <v>922</v>
      </c>
      <c r="C38" t="str">
        <f>Info!$B$3</f>
        <v>2017</v>
      </c>
      <c r="D38" t="s">
        <v>437</v>
      </c>
      <c r="E38" s="29" t="s">
        <v>204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>+ROUND(ALLEGATI!O48,0)</f>
        <v>0</v>
      </c>
      <c r="S38" s="30">
        <v>0</v>
      </c>
      <c r="T38" t="s">
        <v>435</v>
      </c>
      <c r="U38" t="str">
        <f t="shared" si="0"/>
        <v>0309222017A3209000000000000000000000000000000000000000000000000000000000000000000000000000000000000000000000000000000000</v>
      </c>
    </row>
    <row r="39" spans="1:21" ht="12.75">
      <c r="A39" s="40" t="s">
        <v>88</v>
      </c>
      <c r="B39" t="str">
        <f>Info!$B$2</f>
        <v>922</v>
      </c>
      <c r="C39" t="str">
        <f>Info!$B$3</f>
        <v>2017</v>
      </c>
      <c r="D39" t="s">
        <v>437</v>
      </c>
      <c r="E39" s="29" t="s">
        <v>206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>+ROUND(ALLEGATI!O49,0)</f>
        <v>0</v>
      </c>
      <c r="S39" s="30">
        <v>0</v>
      </c>
      <c r="T39" t="s">
        <v>435</v>
      </c>
      <c r="U39" t="str">
        <f t="shared" si="0"/>
        <v>0309222017A3210000000000000000000000000000000000000000000000000000000000000000000000000000000000000000000000000000000000</v>
      </c>
    </row>
    <row r="40" spans="1:21" ht="12.75">
      <c r="A40" s="40" t="s">
        <v>88</v>
      </c>
      <c r="B40" t="str">
        <f>Info!$B$2</f>
        <v>922</v>
      </c>
      <c r="C40" t="str">
        <f>Info!$B$3</f>
        <v>2017</v>
      </c>
      <c r="D40" t="s">
        <v>437</v>
      </c>
      <c r="E40" s="29" t="s">
        <v>209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f>+ROUND(ALLEGATI!O51,0)</f>
        <v>63</v>
      </c>
      <c r="S40" s="30">
        <v>0</v>
      </c>
      <c r="T40" t="s">
        <v>435</v>
      </c>
      <c r="U40" t="str">
        <f t="shared" si="0"/>
        <v>0309222017A3211000000000000000000000000000000000000000000000000000000000000000000000000000000000000000000000000000000630</v>
      </c>
    </row>
    <row r="41" spans="1:21" ht="12.75">
      <c r="A41" s="40" t="s">
        <v>88</v>
      </c>
      <c r="B41" t="str">
        <f>Info!$B$2</f>
        <v>922</v>
      </c>
      <c r="C41" t="str">
        <f>Info!$B$3</f>
        <v>2017</v>
      </c>
      <c r="D41" t="s">
        <v>437</v>
      </c>
      <c r="E41" s="29" t="s">
        <v>211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6">
        <f>+ROUND(ALLEGATI!O52,0)</f>
        <v>0</v>
      </c>
      <c r="S41" s="30">
        <v>0</v>
      </c>
      <c r="T41" t="s">
        <v>435</v>
      </c>
      <c r="U41" t="str">
        <f t="shared" si="0"/>
        <v>0309222017A3212000000000000000000000000000000000000000000000000000000000000000000000000000000000000000000000000000000000</v>
      </c>
    </row>
    <row r="42" spans="1:21" ht="12.75">
      <c r="A42" s="40" t="s">
        <v>88</v>
      </c>
      <c r="B42" t="str">
        <f>Info!$B$2</f>
        <v>922</v>
      </c>
      <c r="C42" t="str">
        <f>Info!$B$3</f>
        <v>2017</v>
      </c>
      <c r="D42" t="s">
        <v>437</v>
      </c>
      <c r="E42" s="29" t="s">
        <v>214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6">
        <f>+ROUND(ALLEGATI!O54,0)</f>
        <v>0</v>
      </c>
      <c r="S42" s="30">
        <v>0</v>
      </c>
      <c r="T42" t="s">
        <v>435</v>
      </c>
      <c r="U42" t="str">
        <f t="shared" si="0"/>
        <v>0309222017A3213000000000000000000000000000000000000000000000000000000000000000000000000000000000000000000000000000000000</v>
      </c>
    </row>
    <row r="43" spans="1:21" ht="12.75">
      <c r="A43" s="40" t="s">
        <v>88</v>
      </c>
      <c r="B43" t="str">
        <f>Info!$B$2</f>
        <v>922</v>
      </c>
      <c r="C43" t="str">
        <f>Info!$B$3</f>
        <v>2017</v>
      </c>
      <c r="D43" t="s">
        <v>437</v>
      </c>
      <c r="E43" s="29" t="s">
        <v>216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6">
        <f>+ROUND(ALLEGATI!O55,0)</f>
        <v>0</v>
      </c>
      <c r="S43" s="30">
        <v>0</v>
      </c>
      <c r="T43" t="s">
        <v>435</v>
      </c>
      <c r="U43" t="str">
        <f t="shared" si="0"/>
        <v>0309222017A3214000000000000000000000000000000000000000000000000000000000000000000000000000000000000000000000000000000000</v>
      </c>
    </row>
    <row r="44" spans="1:21" ht="12.75">
      <c r="A44" s="40" t="s">
        <v>88</v>
      </c>
      <c r="B44" t="str">
        <f>Info!$B$2</f>
        <v>922</v>
      </c>
      <c r="C44" t="str">
        <f>Info!$B$3</f>
        <v>2017</v>
      </c>
      <c r="D44" t="s">
        <v>437</v>
      </c>
      <c r="E44" s="29" t="s">
        <v>219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6">
        <f>+ROUND(ALLEGATI!O57,0)</f>
        <v>0</v>
      </c>
      <c r="S44" s="30">
        <v>0</v>
      </c>
      <c r="T44" t="s">
        <v>435</v>
      </c>
      <c r="U44" t="str">
        <f t="shared" si="0"/>
        <v>0309222017A3215000000000000000000000000000000000000000000000000000000000000000000000000000000000000000000000000000000000</v>
      </c>
    </row>
    <row r="45" spans="1:21" ht="12.75">
      <c r="A45" s="40" t="s">
        <v>88</v>
      </c>
      <c r="B45" t="str">
        <f>Info!$B$2</f>
        <v>922</v>
      </c>
      <c r="C45" t="str">
        <f>Info!$B$3</f>
        <v>2017</v>
      </c>
      <c r="D45" t="s">
        <v>437</v>
      </c>
      <c r="E45" s="29" t="s">
        <v>221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6">
        <f>+ROUND(ALLEGATI!O58,0)</f>
        <v>0</v>
      </c>
      <c r="S45" s="30">
        <v>0</v>
      </c>
      <c r="T45" t="s">
        <v>435</v>
      </c>
      <c r="U45" t="str">
        <f t="shared" si="0"/>
        <v>0309222017A3216000000000000000000000000000000000000000000000000000000000000000000000000000000000000000000000000000000000</v>
      </c>
    </row>
    <row r="46" spans="1:21" ht="12.75">
      <c r="A46" s="40" t="s">
        <v>88</v>
      </c>
      <c r="B46" t="str">
        <f>Info!$B$2</f>
        <v>922</v>
      </c>
      <c r="C46" t="str">
        <f>Info!$B$3</f>
        <v>2017</v>
      </c>
      <c r="D46" t="s">
        <v>437</v>
      </c>
      <c r="E46" s="29" t="s">
        <v>224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6">
        <f>+ROUND(ALLEGATI!O60,0)</f>
        <v>0</v>
      </c>
      <c r="S46" s="30">
        <v>0</v>
      </c>
      <c r="T46" t="s">
        <v>435</v>
      </c>
      <c r="U46" t="str">
        <f t="shared" si="0"/>
        <v>0309222017A3217000000000000000000000000000000000000000000000000000000000000000000000000000000000000000000000000000000000</v>
      </c>
    </row>
    <row r="47" spans="1:21" ht="12.75">
      <c r="A47" s="40" t="s">
        <v>88</v>
      </c>
      <c r="B47" t="str">
        <f>Info!$B$2</f>
        <v>922</v>
      </c>
      <c r="C47" t="str">
        <f>Info!$B$3</f>
        <v>2017</v>
      </c>
      <c r="D47" t="s">
        <v>437</v>
      </c>
      <c r="E47" s="29" t="s">
        <v>226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6">
        <f>+ROUND(ALLEGATI!O61,0)</f>
        <v>0</v>
      </c>
      <c r="S47" s="30">
        <v>0</v>
      </c>
      <c r="T47" t="s">
        <v>435</v>
      </c>
      <c r="U47" t="str">
        <f t="shared" si="0"/>
        <v>0309222017A3218000000000000000000000000000000000000000000000000000000000000000000000000000000000000000000000000000000000</v>
      </c>
    </row>
    <row r="48" spans="1:21" ht="12.75">
      <c r="A48" s="40" t="s">
        <v>88</v>
      </c>
      <c r="B48" t="str">
        <f>Info!$B$2</f>
        <v>922</v>
      </c>
      <c r="C48" t="str">
        <f>Info!$B$3</f>
        <v>2017</v>
      </c>
      <c r="D48" t="s">
        <v>437</v>
      </c>
      <c r="E48" s="29" t="s">
        <v>229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6">
        <f>+ROUND(ALLEGATI!O63,0)</f>
        <v>20832</v>
      </c>
      <c r="S48" s="30">
        <v>0</v>
      </c>
      <c r="T48" t="s">
        <v>435</v>
      </c>
      <c r="U48" t="str">
        <f t="shared" si="0"/>
        <v>0309222017A3301000000000000000000000000000000000000000000000000000000000000000000000000000000000000000000000000000208320</v>
      </c>
    </row>
    <row r="49" spans="1:21" ht="12.75">
      <c r="A49" s="40" t="s">
        <v>88</v>
      </c>
      <c r="B49" t="str">
        <f>Info!$B$2</f>
        <v>922</v>
      </c>
      <c r="C49" t="str">
        <f>Info!$B$3</f>
        <v>2017</v>
      </c>
      <c r="D49" t="s">
        <v>437</v>
      </c>
      <c r="E49" s="29" t="s">
        <v>231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6">
        <f>+ROUND(ALLEGATI!O64,0)</f>
        <v>0</v>
      </c>
      <c r="S49" s="30">
        <v>0</v>
      </c>
      <c r="T49" t="s">
        <v>435</v>
      </c>
      <c r="U49" t="str">
        <f t="shared" si="0"/>
        <v>0309222017A3302000000000000000000000000000000000000000000000000000000000000000000000000000000000000000000000000000000000</v>
      </c>
    </row>
    <row r="50" spans="1:21" ht="12.75">
      <c r="A50" s="40" t="s">
        <v>88</v>
      </c>
      <c r="B50" t="str">
        <f>Info!$B$2</f>
        <v>922</v>
      </c>
      <c r="C50" t="str">
        <f>Info!$B$3</f>
        <v>2017</v>
      </c>
      <c r="D50" t="s">
        <v>437</v>
      </c>
      <c r="E50" s="29" t="s">
        <v>234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f>+ROUND(ALLEGATI!F79,0)</f>
        <v>0</v>
      </c>
      <c r="S50" s="30">
        <v>0</v>
      </c>
      <c r="T50" t="s">
        <v>435</v>
      </c>
      <c r="U50" t="str">
        <f t="shared" si="0"/>
        <v>0309222017A4201000000000000000000000000000000000000000000000000000000000000000000000000000000000000000000000000000000000</v>
      </c>
    </row>
    <row r="51" spans="1:21" ht="12.75">
      <c r="A51" s="40" t="s">
        <v>88</v>
      </c>
      <c r="B51" t="str">
        <f>Info!$B$2</f>
        <v>922</v>
      </c>
      <c r="C51" t="str">
        <f>Info!$B$3</f>
        <v>2017</v>
      </c>
      <c r="D51" t="s">
        <v>437</v>
      </c>
      <c r="E51" s="29" t="s">
        <v>237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f>+ROUND(ALLEGATI!F80,0)</f>
        <v>0</v>
      </c>
      <c r="S51" s="30">
        <v>0</v>
      </c>
      <c r="T51" t="s">
        <v>435</v>
      </c>
      <c r="U51" t="str">
        <f t="shared" si="0"/>
        <v>0309222017A4202000000000000000000000000000000000000000000000000000000000000000000000000000000000000000000000000000000000</v>
      </c>
    </row>
    <row r="52" spans="1:21" ht="12.75">
      <c r="A52" s="40" t="s">
        <v>88</v>
      </c>
      <c r="B52" t="str">
        <f>Info!$B$2</f>
        <v>922</v>
      </c>
      <c r="C52" t="str">
        <f>Info!$B$3</f>
        <v>2017</v>
      </c>
      <c r="D52" t="s">
        <v>437</v>
      </c>
      <c r="E52" s="29" t="s">
        <v>241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f>+ROUND(ALLEGATI!F81,0)</f>
        <v>0</v>
      </c>
      <c r="S52" s="30">
        <v>0</v>
      </c>
      <c r="T52" t="s">
        <v>435</v>
      </c>
      <c r="U52" t="str">
        <f t="shared" si="0"/>
        <v>0309222017A4203000000000000000000000000000000000000000000000000000000000000000000000000000000000000000000000000000000000</v>
      </c>
    </row>
    <row r="53" spans="1:21" ht="12.75">
      <c r="A53" s="40" t="s">
        <v>88</v>
      </c>
      <c r="B53" t="str">
        <f>Info!$B$2</f>
        <v>922</v>
      </c>
      <c r="C53" t="str">
        <f>Info!$B$3</f>
        <v>2017</v>
      </c>
      <c r="D53" t="s">
        <v>437</v>
      </c>
      <c r="E53" s="29" t="s">
        <v>239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f>+ROUND(ALLEGATI!O80,0)</f>
        <v>0</v>
      </c>
      <c r="S53" s="30">
        <v>0</v>
      </c>
      <c r="T53" t="s">
        <v>435</v>
      </c>
      <c r="U53" t="str">
        <f t="shared" si="0"/>
        <v>0309222017A5001000000000000000000000000000000000000000000000000000000000000000000000000000000000000000000000000000000000</v>
      </c>
    </row>
    <row r="54" spans="1:21" ht="12.75">
      <c r="A54" s="40" t="s">
        <v>88</v>
      </c>
      <c r="B54" t="str">
        <f>Info!$B$2</f>
        <v>922</v>
      </c>
      <c r="C54" t="str">
        <f>Info!$B$3</f>
        <v>2017</v>
      </c>
      <c r="D54" t="s">
        <v>437</v>
      </c>
      <c r="E54" s="29" t="s">
        <v>243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>+ROUND(ALLEGATI!O81,0)</f>
        <v>0</v>
      </c>
      <c r="S54" s="30">
        <v>0</v>
      </c>
      <c r="T54" t="s">
        <v>435</v>
      </c>
      <c r="U54" t="str">
        <f t="shared" si="0"/>
        <v>0309222017A5002000000000000000000000000000000000000000000000000000000000000000000000000000000000000000000000000000000000</v>
      </c>
    </row>
    <row r="55" spans="1:21" ht="12.75">
      <c r="A55" s="40" t="s">
        <v>88</v>
      </c>
      <c r="B55" t="str">
        <f>Info!$B$2</f>
        <v>922</v>
      </c>
      <c r="C55" t="str">
        <f>Info!$B$3</f>
        <v>2017</v>
      </c>
      <c r="D55" t="s">
        <v>437</v>
      </c>
      <c r="E55" s="29" t="s">
        <v>245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>+ROUND(ALLEGATI!O82,0)</f>
        <v>0</v>
      </c>
      <c r="S55" s="30">
        <v>0</v>
      </c>
      <c r="T55" t="s">
        <v>435</v>
      </c>
      <c r="U55" t="str">
        <f t="shared" si="0"/>
        <v>0309222017A5003000000000000000000000000000000000000000000000000000000000000000000000000000000000000000000000000000000000</v>
      </c>
    </row>
    <row r="56" spans="1:21" ht="12.75">
      <c r="A56" s="40" t="s">
        <v>88</v>
      </c>
      <c r="B56" t="str">
        <f>Info!$B$2</f>
        <v>922</v>
      </c>
      <c r="C56" t="str">
        <f>Info!$B$3</f>
        <v>2017</v>
      </c>
      <c r="D56" t="s">
        <v>437</v>
      </c>
      <c r="E56" s="29" t="s">
        <v>247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>+ROUND(ALLEGATI!O83,0)</f>
        <v>0</v>
      </c>
      <c r="S56" s="30">
        <v>0</v>
      </c>
      <c r="T56" t="s">
        <v>435</v>
      </c>
      <c r="U56" t="str">
        <f t="shared" si="0"/>
        <v>0309222017A5004000000000000000000000000000000000000000000000000000000000000000000000000000000000000000000000000000000000</v>
      </c>
    </row>
    <row r="57" spans="1:21" ht="12.75">
      <c r="A57" s="40" t="s">
        <v>88</v>
      </c>
      <c r="B57" t="str">
        <f>Info!$B$2</f>
        <v>922</v>
      </c>
      <c r="C57" t="str">
        <f>Info!$B$3</f>
        <v>2017</v>
      </c>
      <c r="D57" t="s">
        <v>437</v>
      </c>
      <c r="E57" s="29" t="s">
        <v>249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f>+ROUND(ALLEGATI!O84,0)</f>
        <v>0</v>
      </c>
      <c r="S57" s="30">
        <v>0</v>
      </c>
      <c r="T57" t="s">
        <v>435</v>
      </c>
      <c r="U57" t="str">
        <f t="shared" si="0"/>
        <v>0309222017A5005000000000000000000000000000000000000000000000000000000000000000000000000000000000000000000000000000000000</v>
      </c>
    </row>
    <row r="58" spans="1:21" ht="12.75">
      <c r="A58" s="40" t="s">
        <v>88</v>
      </c>
      <c r="B58" t="str">
        <f>Info!$B$2</f>
        <v>922</v>
      </c>
      <c r="C58" t="str">
        <f>Info!$B$3</f>
        <v>2017</v>
      </c>
      <c r="D58" t="s">
        <v>437</v>
      </c>
      <c r="E58" s="29" t="s">
        <v>251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>+ROUND(ALLEGATI!O85,0)</f>
        <v>0</v>
      </c>
      <c r="S58" s="30">
        <v>0</v>
      </c>
      <c r="T58" t="s">
        <v>435</v>
      </c>
      <c r="U58" t="str">
        <f t="shared" si="0"/>
        <v>0309222017A5006000000000000000000000000000000000000000000000000000000000000000000000000000000000000000000000000000000000</v>
      </c>
    </row>
    <row r="59" spans="1:21" ht="12.75">
      <c r="A59" s="40" t="s">
        <v>88</v>
      </c>
      <c r="B59" t="str">
        <f>Info!$B$2</f>
        <v>922</v>
      </c>
      <c r="C59" t="str">
        <f>Info!$B$3</f>
        <v>2017</v>
      </c>
      <c r="D59" t="s">
        <v>437</v>
      </c>
      <c r="E59" s="29" t="s">
        <v>254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f>+ROUND(ALLEGATI!O86,0)</f>
        <v>0</v>
      </c>
      <c r="S59" s="30">
        <v>0</v>
      </c>
      <c r="T59" t="s">
        <v>435</v>
      </c>
      <c r="U59" t="str">
        <f t="shared" si="0"/>
        <v>0309222017A5007000000000000000000000000000000000000000000000000000000000000000000000000000000000000000000000000000000000</v>
      </c>
    </row>
    <row r="60" spans="1:21" ht="12.75">
      <c r="A60" s="40" t="s">
        <v>88</v>
      </c>
      <c r="B60" t="str">
        <f>Info!$B$2</f>
        <v>922</v>
      </c>
      <c r="C60" t="str">
        <f>Info!$B$3</f>
        <v>2017</v>
      </c>
      <c r="D60" t="s">
        <v>437</v>
      </c>
      <c r="E60" s="29" t="s">
        <v>261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f>+ROUND(ALLEGATI!O88,0)</f>
        <v>0</v>
      </c>
      <c r="S60" s="30">
        <v>0</v>
      </c>
      <c r="T60" t="s">
        <v>435</v>
      </c>
      <c r="U60" t="str">
        <f t="shared" si="0"/>
        <v>0309222017A5108000000000000000000000000000000000000000000000000000000000000000000000000000000000000000000000000000000000</v>
      </c>
    </row>
    <row r="61" spans="1:21" ht="12.75">
      <c r="A61" s="40" t="s">
        <v>88</v>
      </c>
      <c r="B61" t="str">
        <f>Info!$B$2</f>
        <v>922</v>
      </c>
      <c r="C61" t="str">
        <f>Info!$B$3</f>
        <v>2017</v>
      </c>
      <c r="D61" t="s">
        <v>437</v>
      </c>
      <c r="E61" s="29" t="s">
        <v>265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f>+ROUND(ALLEGATI!O89,0)</f>
        <v>0</v>
      </c>
      <c r="S61" s="30">
        <v>0</v>
      </c>
      <c r="T61" t="s">
        <v>435</v>
      </c>
      <c r="U61" t="str">
        <f t="shared" si="0"/>
        <v>0309222017A5109000000000000000000000000000000000000000000000000000000000000000000000000000000000000000000000000000000000</v>
      </c>
    </row>
    <row r="62" spans="1:21" ht="12.75">
      <c r="A62" s="40" t="s">
        <v>88</v>
      </c>
      <c r="B62" t="str">
        <f>Info!$B$2</f>
        <v>922</v>
      </c>
      <c r="C62" t="str">
        <f>Info!$B$3</f>
        <v>2017</v>
      </c>
      <c r="D62" t="s">
        <v>437</v>
      </c>
      <c r="E62" s="29" t="s">
        <v>267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f>+ROUND(ALLEGATI!O90,0)</f>
        <v>0</v>
      </c>
      <c r="S62" s="30">
        <v>0</v>
      </c>
      <c r="T62" t="s">
        <v>435</v>
      </c>
      <c r="U62" t="str">
        <f t="shared" si="0"/>
        <v>0309222017A5110000000000000000000000000000000000000000000000000000000000000000000000000000000000000000000000000000000000</v>
      </c>
    </row>
    <row r="63" spans="1:21" ht="12.75">
      <c r="A63" s="40" t="s">
        <v>88</v>
      </c>
      <c r="B63" t="str">
        <f>Info!$B$2</f>
        <v>922</v>
      </c>
      <c r="C63" t="str">
        <f>Info!$B$3</f>
        <v>2017</v>
      </c>
      <c r="D63" t="s">
        <v>437</v>
      </c>
      <c r="E63" s="29" t="s">
        <v>269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>+ROUND(ALLEGATI!O91,0)</f>
        <v>0</v>
      </c>
      <c r="S63" s="30">
        <v>0</v>
      </c>
      <c r="T63" t="s">
        <v>435</v>
      </c>
      <c r="U63" t="str">
        <f t="shared" si="0"/>
        <v>0309222017A5111000000000000000000000000000000000000000000000000000000000000000000000000000000000000000000000000000000000</v>
      </c>
    </row>
    <row r="64" spans="1:21" ht="12.75">
      <c r="A64" s="40" t="s">
        <v>88</v>
      </c>
      <c r="B64" t="str">
        <f>Info!$B$2</f>
        <v>922</v>
      </c>
      <c r="C64" t="str">
        <f>Info!$B$3</f>
        <v>2017</v>
      </c>
      <c r="D64" t="s">
        <v>437</v>
      </c>
      <c r="E64" s="29" t="s">
        <v>271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>+ROUND(ALLEGATI!O92,0)</f>
        <v>0</v>
      </c>
      <c r="S64" s="30">
        <v>0</v>
      </c>
      <c r="T64" t="s">
        <v>435</v>
      </c>
      <c r="U64" t="str">
        <f t="shared" si="0"/>
        <v>0309222017A5112000000000000000000000000000000000000000000000000000000000000000000000000000000000000000000000000000000000</v>
      </c>
    </row>
    <row r="65" spans="1:21" ht="12.75">
      <c r="A65" s="40" t="s">
        <v>88</v>
      </c>
      <c r="B65" t="str">
        <f>Info!$B$2</f>
        <v>922</v>
      </c>
      <c r="C65" t="str">
        <f>Info!$B$3</f>
        <v>2017</v>
      </c>
      <c r="D65" t="s">
        <v>437</v>
      </c>
      <c r="E65" s="29" t="s">
        <v>273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f>+ROUND(ALLEGATI!O93,0)</f>
        <v>0</v>
      </c>
      <c r="S65" s="30">
        <v>0</v>
      </c>
      <c r="T65" t="s">
        <v>435</v>
      </c>
      <c r="U65" t="str">
        <f t="shared" si="0"/>
        <v>0309222017A5113000000000000000000000000000000000000000000000000000000000000000000000000000000000000000000000000000000000</v>
      </c>
    </row>
    <row r="66" spans="1:21" ht="12.75">
      <c r="A66" s="40" t="s">
        <v>88</v>
      </c>
      <c r="B66" t="str">
        <f>Info!$B$2</f>
        <v>922</v>
      </c>
      <c r="C66" t="str">
        <f>Info!$B$3</f>
        <v>2017</v>
      </c>
      <c r="D66" t="s">
        <v>437</v>
      </c>
      <c r="E66" s="29" t="s">
        <v>275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f>+ROUND(ALLEGATI!O94,0)</f>
        <v>0</v>
      </c>
      <c r="S66" s="30">
        <v>0</v>
      </c>
      <c r="T66" t="s">
        <v>435</v>
      </c>
      <c r="U66" t="str">
        <f t="shared" si="0"/>
        <v>0309222017A5114000000000000000000000000000000000000000000000000000000000000000000000000000000000000000000000000000000000</v>
      </c>
    </row>
    <row r="67" spans="1:21" ht="12.75">
      <c r="A67" s="40" t="s">
        <v>88</v>
      </c>
      <c r="B67" t="str">
        <f>Info!$B$2</f>
        <v>922</v>
      </c>
      <c r="C67" t="str">
        <f>Info!$B$3</f>
        <v>2017</v>
      </c>
      <c r="D67" t="s">
        <v>437</v>
      </c>
      <c r="E67" s="29" t="s">
        <v>277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+ROUND(ALLEGATI!O95,0)</f>
        <v>0</v>
      </c>
      <c r="S67" s="30">
        <v>0</v>
      </c>
      <c r="T67" t="s">
        <v>435</v>
      </c>
      <c r="U67" t="str">
        <f aca="true" t="shared" si="2" ref="U67:U122">+CONCATENATE(A67,B67,C67,E67,+TEXT(F67,"00000000"),+TEXT(G67,"00000000"),+TEXT(H67,"00000000"),+TEXT(I67,"00000000"),+TEXT(J67,"00000000"),+TEXT(K67,"00000000"),+TEXT(L67,"00000000"),+TEXT(M67,"00000000"),+TEXT(N67,"00000000"),+TEXT(O67,"00000000"),+TEXT(P67,"00000000"),+TEXT(Q67,"00000000"),+TEXT(R67,"00000000"),S67)</f>
        <v>0309222017A5115000000000000000000000000000000000000000000000000000000000000000000000000000000000000000000000000000000000</v>
      </c>
    </row>
    <row r="68" spans="1:21" ht="12.75">
      <c r="A68" s="40" t="s">
        <v>88</v>
      </c>
      <c r="B68" t="str">
        <f>Info!$B$2</f>
        <v>922</v>
      </c>
      <c r="C68" t="str">
        <f>Info!$B$3</f>
        <v>2017</v>
      </c>
      <c r="D68" t="s">
        <v>437</v>
      </c>
      <c r="E68" s="29" t="s">
        <v>279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+ROUND(ALLEGATI!O96,0)</f>
        <v>0</v>
      </c>
      <c r="S68" s="30">
        <v>0</v>
      </c>
      <c r="T68" t="s">
        <v>435</v>
      </c>
      <c r="U68" t="str">
        <f t="shared" si="2"/>
        <v>0309222017A5199000000000000000000000000000000000000000000000000000000000000000000000000000000000000000000000000000000000</v>
      </c>
    </row>
    <row r="69" spans="1:21" ht="12.75">
      <c r="A69" s="40" t="s">
        <v>88</v>
      </c>
      <c r="B69" t="str">
        <f>Info!$B$2</f>
        <v>922</v>
      </c>
      <c r="C69" t="str">
        <f>Info!$B$3</f>
        <v>2017</v>
      </c>
      <c r="D69" s="31" t="s">
        <v>437</v>
      </c>
      <c r="E69" s="32" t="s">
        <v>281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6">
        <f>SUM(R53:R68)</f>
        <v>0</v>
      </c>
      <c r="S69" s="30">
        <v>0</v>
      </c>
      <c r="T69" s="31" t="s">
        <v>435</v>
      </c>
      <c r="U69" t="str">
        <f t="shared" si="2"/>
        <v>0309222017A5999000000000000000000000000000000000000000000000000000000000000000000000000000000000000000000000000000000000</v>
      </c>
    </row>
    <row r="70" spans="1:21" ht="12.75">
      <c r="A70" s="40" t="s">
        <v>88</v>
      </c>
      <c r="B70" t="str">
        <f>Info!$B$2</f>
        <v>922</v>
      </c>
      <c r="C70" t="str">
        <f>Info!$B$3</f>
        <v>2017</v>
      </c>
      <c r="D70" t="s">
        <v>437</v>
      </c>
      <c r="E70" s="29" t="s">
        <v>256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>+ROUND(ALLEGATI!F87,0)</f>
        <v>0</v>
      </c>
      <c r="S70" s="30">
        <v>0</v>
      </c>
      <c r="T70" s="35" t="s">
        <v>435</v>
      </c>
      <c r="U70" t="str">
        <f t="shared" si="2"/>
        <v>0309222017A6001000000000000000000000000000000000000000000000000000000000000000000000000000000000000000000000000000000000</v>
      </c>
    </row>
    <row r="71" spans="1:21" ht="12.75">
      <c r="A71" s="40" t="s">
        <v>88</v>
      </c>
      <c r="B71" t="str">
        <f>Info!$B$2</f>
        <v>922</v>
      </c>
      <c r="C71" t="str">
        <f>Info!$B$3</f>
        <v>2017</v>
      </c>
      <c r="D71" t="s">
        <v>437</v>
      </c>
      <c r="E71" s="29" t="s">
        <v>259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+ROUND(ALLEGATI!F88,0)</f>
        <v>188</v>
      </c>
      <c r="S71" s="30">
        <v>0</v>
      </c>
      <c r="T71" s="35" t="s">
        <v>435</v>
      </c>
      <c r="U71" t="str">
        <f t="shared" si="2"/>
        <v>0309222017A6002000000000000000000000000000000000000000000000000000000000000000000000000000000000000000000000000000001880</v>
      </c>
    </row>
    <row r="72" spans="1:21" ht="12.75">
      <c r="A72" s="40" t="s">
        <v>88</v>
      </c>
      <c r="B72" t="str">
        <f>Info!$B$2</f>
        <v>922</v>
      </c>
      <c r="C72" t="str">
        <f>Info!$B$3</f>
        <v>2017</v>
      </c>
      <c r="D72" t="s">
        <v>437</v>
      </c>
      <c r="E72" s="29" t="s">
        <v>263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f>+ROUND(ALLEGATI!F89,0)</f>
        <v>116</v>
      </c>
      <c r="S72" s="30">
        <v>0</v>
      </c>
      <c r="T72" s="35" t="s">
        <v>435</v>
      </c>
      <c r="U72" t="str">
        <f t="shared" si="2"/>
        <v>0309222017A6003000000000000000000000000000000000000000000000000000000000000000000000000000000000000000000000000000001160</v>
      </c>
    </row>
    <row r="73" spans="1:21" ht="12.75">
      <c r="A73" s="40" t="s">
        <v>88</v>
      </c>
      <c r="B73" t="str">
        <f>Info!$B$2</f>
        <v>922</v>
      </c>
      <c r="C73" t="str">
        <f>Info!$B$3</f>
        <v>2017</v>
      </c>
      <c r="D73" t="s">
        <v>437</v>
      </c>
      <c r="E73" s="29">
        <v>10100</v>
      </c>
      <c r="F73" s="167">
        <f>+ROUND(+'MODELLO LA'!F14,0)</f>
        <v>0</v>
      </c>
      <c r="G73" s="167">
        <f>+ROUND(+'MODELLO LA'!G14,0)</f>
        <v>0</v>
      </c>
      <c r="H73" s="167">
        <f>+ROUND(+'MODELLO LA'!H14,0)</f>
        <v>0</v>
      </c>
      <c r="I73" s="167">
        <f>+ROUND(+'MODELLO LA'!I14,0)</f>
        <v>0</v>
      </c>
      <c r="J73" s="167">
        <f>+ROUND(+'MODELLO LA'!J14,0)</f>
        <v>0</v>
      </c>
      <c r="K73" s="167">
        <f>+ROUND(+'MODELLO LA'!K14,0)</f>
        <v>0</v>
      </c>
      <c r="L73" s="167">
        <f>+ROUND(+'MODELLO LA'!L14,0)</f>
        <v>0</v>
      </c>
      <c r="M73" s="167">
        <f>+ROUND(+'MODELLO LA'!M14,0)</f>
        <v>0</v>
      </c>
      <c r="N73" s="167">
        <f>+ROUND(+'MODELLO LA'!N14,0)</f>
        <v>0</v>
      </c>
      <c r="O73" s="167">
        <f>+ROUND(+'MODELLO LA'!O14,0)</f>
        <v>0</v>
      </c>
      <c r="P73" s="167">
        <f>+ROUND(+'MODELLO LA'!P14,0)</f>
        <v>0</v>
      </c>
      <c r="Q73" s="167">
        <f>+ROUND(+'MODELLO LA'!Q14,0)</f>
        <v>0</v>
      </c>
      <c r="R73" s="168">
        <f aca="true" t="shared" si="3" ref="R73:R78">SUM(F73:Q73)</f>
        <v>0</v>
      </c>
      <c r="S73" s="30">
        <v>0</v>
      </c>
      <c r="T73" s="35" t="s">
        <v>435</v>
      </c>
      <c r="U73" t="str">
        <f t="shared" si="2"/>
        <v>030922201710100000000000000000000000000000000000000000000000000000000000000000000000000000000000000000000000000000000000</v>
      </c>
    </row>
    <row r="74" spans="1:21" ht="12.75">
      <c r="A74" s="40" t="s">
        <v>88</v>
      </c>
      <c r="B74" t="str">
        <f>Info!$B$2</f>
        <v>922</v>
      </c>
      <c r="C74" t="str">
        <f>Info!$B$3</f>
        <v>2017</v>
      </c>
      <c r="D74" t="s">
        <v>437</v>
      </c>
      <c r="E74" s="29">
        <v>10200</v>
      </c>
      <c r="F74" s="167">
        <f>+ROUND(+'MODELLO LA'!F15,0)</f>
        <v>0</v>
      </c>
      <c r="G74" s="167">
        <f>+ROUND(+'MODELLO LA'!G15,0)</f>
        <v>0</v>
      </c>
      <c r="H74" s="167">
        <f>+ROUND(+'MODELLO LA'!H15,0)</f>
        <v>0</v>
      </c>
      <c r="I74" s="167">
        <f>+ROUND(+'MODELLO LA'!I15,0)</f>
        <v>0</v>
      </c>
      <c r="J74" s="167">
        <f>+ROUND(+'MODELLO LA'!J15,0)</f>
        <v>0</v>
      </c>
      <c r="K74" s="167">
        <f>+ROUND(+'MODELLO LA'!K15,0)</f>
        <v>0</v>
      </c>
      <c r="L74" s="167">
        <f>+ROUND(+'MODELLO LA'!L15,0)</f>
        <v>0</v>
      </c>
      <c r="M74" s="167">
        <f>+ROUND(+'MODELLO LA'!M15,0)</f>
        <v>0</v>
      </c>
      <c r="N74" s="167">
        <f>+ROUND(+'MODELLO LA'!N15,0)</f>
        <v>0</v>
      </c>
      <c r="O74" s="167">
        <f>+ROUND(+'MODELLO LA'!O15,0)</f>
        <v>0</v>
      </c>
      <c r="P74" s="167">
        <f>+ROUND(+'MODELLO LA'!P15,0)</f>
        <v>0</v>
      </c>
      <c r="Q74" s="167">
        <f>+ROUND(+'MODELLO LA'!Q15,0)</f>
        <v>0</v>
      </c>
      <c r="R74" s="168">
        <f t="shared" si="3"/>
        <v>0</v>
      </c>
      <c r="S74" s="30">
        <v>0</v>
      </c>
      <c r="T74" s="35" t="s">
        <v>435</v>
      </c>
      <c r="U74" t="str">
        <f t="shared" si="2"/>
        <v>030922201710200000000000000000000000000000000000000000000000000000000000000000000000000000000000000000000000000000000000</v>
      </c>
    </row>
    <row r="75" spans="1:21" ht="12.75">
      <c r="A75" s="40" t="s">
        <v>88</v>
      </c>
      <c r="B75" t="str">
        <f>Info!$B$2</f>
        <v>922</v>
      </c>
      <c r="C75" t="str">
        <f>Info!$B$3</f>
        <v>2017</v>
      </c>
      <c r="D75" t="s">
        <v>437</v>
      </c>
      <c r="E75" s="29">
        <v>10300</v>
      </c>
      <c r="F75" s="167">
        <f>+ROUND(+'MODELLO LA'!F16,0)</f>
        <v>2</v>
      </c>
      <c r="G75" s="167">
        <f>+ROUND(+'MODELLO LA'!G16,0)</f>
        <v>5</v>
      </c>
      <c r="H75" s="167">
        <f>+ROUND(+'MODELLO LA'!H16,0)</f>
        <v>0</v>
      </c>
      <c r="I75" s="167">
        <f>+ROUND(+'MODELLO LA'!I16,0)</f>
        <v>69</v>
      </c>
      <c r="J75" s="167">
        <f>+ROUND(+'MODELLO LA'!J16,0)</f>
        <v>99</v>
      </c>
      <c r="K75" s="167">
        <f>+ROUND(+'MODELLO LA'!K16,0)</f>
        <v>309</v>
      </c>
      <c r="L75" s="167">
        <f>+ROUND(+'MODELLO LA'!L16,0)</f>
        <v>2</v>
      </c>
      <c r="M75" s="167">
        <f>+ROUND(+'MODELLO LA'!M16,0)</f>
        <v>21</v>
      </c>
      <c r="N75" s="167">
        <f>+ROUND(+'MODELLO LA'!N16,0)</f>
        <v>198</v>
      </c>
      <c r="O75" s="167">
        <f>+ROUND(+'MODELLO LA'!O16,0)</f>
        <v>47</v>
      </c>
      <c r="P75" s="167">
        <f>+ROUND(+'MODELLO LA'!P16,0)</f>
        <v>3</v>
      </c>
      <c r="Q75" s="167">
        <f>+ROUND(+'MODELLO LA'!Q16,0)</f>
        <v>31</v>
      </c>
      <c r="R75" s="168">
        <f t="shared" si="3"/>
        <v>786</v>
      </c>
      <c r="S75" s="30">
        <v>0</v>
      </c>
      <c r="T75" s="35" t="s">
        <v>435</v>
      </c>
      <c r="U75" t="str">
        <f t="shared" si="2"/>
        <v>030922201710300000000020000000500000000000000690000009900000309000000020000002100000198000000470000000300000031000007860</v>
      </c>
    </row>
    <row r="76" spans="1:21" ht="12.75">
      <c r="A76" s="40" t="s">
        <v>88</v>
      </c>
      <c r="B76" t="str">
        <f>Info!$B$2</f>
        <v>922</v>
      </c>
      <c r="C76" t="str">
        <f>Info!$B$3</f>
        <v>2017</v>
      </c>
      <c r="D76" t="s">
        <v>437</v>
      </c>
      <c r="E76" s="29">
        <v>10400</v>
      </c>
      <c r="F76" s="167">
        <f>+ROUND(+'MODELLO LA'!F17,0)</f>
        <v>0</v>
      </c>
      <c r="G76" s="167">
        <f>+ROUND(+'MODELLO LA'!G17,0)</f>
        <v>0</v>
      </c>
      <c r="H76" s="167">
        <f>+ROUND(+'MODELLO LA'!H17,0)</f>
        <v>0</v>
      </c>
      <c r="I76" s="167">
        <f>+ROUND(+'MODELLO LA'!I17,0)</f>
        <v>0</v>
      </c>
      <c r="J76" s="167">
        <f>+ROUND(+'MODELLO LA'!J17,0)</f>
        <v>0</v>
      </c>
      <c r="K76" s="167">
        <f>+ROUND(+'MODELLO LA'!K17,0)</f>
        <v>0</v>
      </c>
      <c r="L76" s="167">
        <f>+ROUND(+'MODELLO LA'!L17,0)</f>
        <v>0</v>
      </c>
      <c r="M76" s="167">
        <f>+ROUND(+'MODELLO LA'!M17,0)</f>
        <v>0</v>
      </c>
      <c r="N76" s="167">
        <f>+ROUND(+'MODELLO LA'!N17,0)</f>
        <v>0</v>
      </c>
      <c r="O76" s="167">
        <f>+ROUND(+'MODELLO LA'!O17,0)</f>
        <v>0</v>
      </c>
      <c r="P76" s="167">
        <f>+ROUND(+'MODELLO LA'!P17,0)</f>
        <v>0</v>
      </c>
      <c r="Q76" s="167">
        <f>+ROUND(+'MODELLO LA'!Q17,0)</f>
        <v>0</v>
      </c>
      <c r="R76" s="168">
        <f t="shared" si="3"/>
        <v>0</v>
      </c>
      <c r="S76" s="30">
        <v>0</v>
      </c>
      <c r="T76" s="35" t="s">
        <v>435</v>
      </c>
      <c r="U76" t="str">
        <f t="shared" si="2"/>
        <v>030922201710400000000000000000000000000000000000000000000000000000000000000000000000000000000000000000000000000000000000</v>
      </c>
    </row>
    <row r="77" spans="1:21" ht="12.75">
      <c r="A77" s="40" t="s">
        <v>88</v>
      </c>
      <c r="B77" t="str">
        <f>Info!$B$2</f>
        <v>922</v>
      </c>
      <c r="C77" t="str">
        <f>Info!$B$3</f>
        <v>2017</v>
      </c>
      <c r="D77" t="s">
        <v>437</v>
      </c>
      <c r="E77" s="29">
        <v>10500</v>
      </c>
      <c r="F77" s="167">
        <f>+ROUND(+'MODELLO LA'!F18,0)</f>
        <v>767</v>
      </c>
      <c r="G77" s="167">
        <f>+ROUND(+'MODELLO LA'!G18,0)</f>
        <v>18</v>
      </c>
      <c r="H77" s="167">
        <f>+ROUND(+'MODELLO LA'!H18,0)</f>
        <v>1</v>
      </c>
      <c r="I77" s="167">
        <f>+ROUND(+'MODELLO LA'!I18,0)</f>
        <v>183</v>
      </c>
      <c r="J77" s="167">
        <f>+ROUND(+'MODELLO LA'!J18,0)</f>
        <v>481</v>
      </c>
      <c r="K77" s="167">
        <f>+ROUND(+'MODELLO LA'!K18,0)</f>
        <v>1465</v>
      </c>
      <c r="L77" s="167">
        <f>+ROUND(+'MODELLO LA'!L18,0)</f>
        <v>9</v>
      </c>
      <c r="M77" s="167">
        <f>+ROUND(+'MODELLO LA'!M18,0)</f>
        <v>190</v>
      </c>
      <c r="N77" s="167">
        <f>+ROUND(+'MODELLO LA'!N18,0)</f>
        <v>194</v>
      </c>
      <c r="O77" s="167">
        <f>+ROUND(+'MODELLO LA'!O18,0)</f>
        <v>333</v>
      </c>
      <c r="P77" s="167">
        <f>+ROUND(+'MODELLO LA'!P18,0)</f>
        <v>12</v>
      </c>
      <c r="Q77" s="167">
        <f>+ROUND(+'MODELLO LA'!Q18,0)</f>
        <v>123</v>
      </c>
      <c r="R77" s="168">
        <f t="shared" si="3"/>
        <v>3776</v>
      </c>
      <c r="S77" s="30">
        <v>0</v>
      </c>
      <c r="T77" s="35" t="s">
        <v>435</v>
      </c>
      <c r="U77" t="str">
        <f t="shared" si="2"/>
        <v>030922201710500000007670000001800000001000001830000048100001465000000090000019000000194000003330000001200000123000037760</v>
      </c>
    </row>
    <row r="78" spans="1:21" ht="12.75">
      <c r="A78" s="40" t="s">
        <v>88</v>
      </c>
      <c r="B78" t="str">
        <f>Info!$B$2</f>
        <v>922</v>
      </c>
      <c r="C78" t="str">
        <f>Info!$B$3</f>
        <v>2017</v>
      </c>
      <c r="D78" t="s">
        <v>437</v>
      </c>
      <c r="E78" s="29">
        <v>10600</v>
      </c>
      <c r="F78" s="167">
        <f>+ROUND(+'MODELLO LA'!F19,0)</f>
        <v>0</v>
      </c>
      <c r="G78" s="167">
        <f>+ROUND(+'MODELLO LA'!G19,0)</f>
        <v>0</v>
      </c>
      <c r="H78" s="167">
        <f>+ROUND(+'MODELLO LA'!H19,0)</f>
        <v>0</v>
      </c>
      <c r="I78" s="167">
        <f>+ROUND(+'MODELLO LA'!I19,0)</f>
        <v>0</v>
      </c>
      <c r="J78" s="167">
        <f>+ROUND(+'MODELLO LA'!J19,0)</f>
        <v>0</v>
      </c>
      <c r="K78" s="167">
        <f>+ROUND(+'MODELLO LA'!K19,0)</f>
        <v>0</v>
      </c>
      <c r="L78" s="167">
        <f>+ROUND(+'MODELLO LA'!L19,0)</f>
        <v>0</v>
      </c>
      <c r="M78" s="167">
        <f>+ROUND(+'MODELLO LA'!M19,0)</f>
        <v>0</v>
      </c>
      <c r="N78" s="167">
        <f>+ROUND(+'MODELLO LA'!N19,0)</f>
        <v>0</v>
      </c>
      <c r="O78" s="167">
        <f>+ROUND(+'MODELLO LA'!O19,0)</f>
        <v>0</v>
      </c>
      <c r="P78" s="167">
        <f>+ROUND(+'MODELLO LA'!P19,0)</f>
        <v>0</v>
      </c>
      <c r="Q78" s="167">
        <f>+ROUND(+'MODELLO LA'!Q19,0)</f>
        <v>0</v>
      </c>
      <c r="R78" s="168">
        <f t="shared" si="3"/>
        <v>0</v>
      </c>
      <c r="S78" s="30">
        <v>0</v>
      </c>
      <c r="T78" s="35" t="s">
        <v>435</v>
      </c>
      <c r="U78" t="str">
        <f t="shared" si="2"/>
        <v>030922201710600000000000000000000000000000000000000000000000000000000000000000000000000000000000000000000000000000000000</v>
      </c>
    </row>
    <row r="79" spans="1:21" ht="12.75">
      <c r="A79" s="40" t="s">
        <v>88</v>
      </c>
      <c r="B79" t="str">
        <f>Info!$B$2</f>
        <v>922</v>
      </c>
      <c r="C79" t="str">
        <f>Info!$B$3</f>
        <v>2017</v>
      </c>
      <c r="D79" s="31" t="s">
        <v>437</v>
      </c>
      <c r="E79" s="32">
        <v>19999</v>
      </c>
      <c r="F79" s="169">
        <f>SUM(F73:F78)</f>
        <v>769</v>
      </c>
      <c r="G79" s="169">
        <f aca="true" t="shared" si="4" ref="G79:R79">SUM(G73:G78)</f>
        <v>23</v>
      </c>
      <c r="H79" s="169">
        <f t="shared" si="4"/>
        <v>1</v>
      </c>
      <c r="I79" s="169">
        <f t="shared" si="4"/>
        <v>252</v>
      </c>
      <c r="J79" s="169">
        <f t="shared" si="4"/>
        <v>580</v>
      </c>
      <c r="K79" s="169">
        <f t="shared" si="4"/>
        <v>1774</v>
      </c>
      <c r="L79" s="169">
        <f t="shared" si="4"/>
        <v>11</v>
      </c>
      <c r="M79" s="169">
        <f t="shared" si="4"/>
        <v>211</v>
      </c>
      <c r="N79" s="169">
        <f t="shared" si="4"/>
        <v>392</v>
      </c>
      <c r="O79" s="169">
        <f t="shared" si="4"/>
        <v>380</v>
      </c>
      <c r="P79" s="169">
        <f t="shared" si="4"/>
        <v>15</v>
      </c>
      <c r="Q79" s="169">
        <f t="shared" si="4"/>
        <v>154</v>
      </c>
      <c r="R79" s="169">
        <f t="shared" si="4"/>
        <v>4562</v>
      </c>
      <c r="S79" s="30">
        <v>0</v>
      </c>
      <c r="T79" s="31" t="s">
        <v>435</v>
      </c>
      <c r="U79" t="str">
        <f t="shared" si="2"/>
        <v>030922201719999000007690000002300000001000002520000058000001774000000110000021100000392000003800000001500000154000045620</v>
      </c>
    </row>
    <row r="80" spans="1:21" ht="12.75">
      <c r="A80" s="40" t="s">
        <v>88</v>
      </c>
      <c r="B80" t="str">
        <f>Info!$B$2</f>
        <v>922</v>
      </c>
      <c r="C80" t="str">
        <f>Info!$B$3</f>
        <v>2017</v>
      </c>
      <c r="D80" t="s">
        <v>437</v>
      </c>
      <c r="E80" s="29">
        <v>20100</v>
      </c>
      <c r="F80" s="167">
        <f>+ROUND(+'MODELLO LA'!F22,0)</f>
        <v>0</v>
      </c>
      <c r="G80" s="167">
        <f>+ROUND(+'MODELLO LA'!G22,0)</f>
        <v>0</v>
      </c>
      <c r="H80" s="167">
        <f>+ROUND(+'MODELLO LA'!H22,0)</f>
        <v>0</v>
      </c>
      <c r="I80" s="167">
        <f>+ROUND(+'MODELLO LA'!I22,0)</f>
        <v>0</v>
      </c>
      <c r="J80" s="167">
        <f>+ROUND(+'MODELLO LA'!J22,0)</f>
        <v>0</v>
      </c>
      <c r="K80" s="167">
        <f>+ROUND(+'MODELLO LA'!K22,0)</f>
        <v>0</v>
      </c>
      <c r="L80" s="167">
        <f>+ROUND(+'MODELLO LA'!L22,0)</f>
        <v>0</v>
      </c>
      <c r="M80" s="167">
        <f>+ROUND(+'MODELLO LA'!M22,0)</f>
        <v>0</v>
      </c>
      <c r="N80" s="167">
        <f>+ROUND(+'MODELLO LA'!N22,0)</f>
        <v>0</v>
      </c>
      <c r="O80" s="167">
        <f>+ROUND(+'MODELLO LA'!O22,0)</f>
        <v>0</v>
      </c>
      <c r="P80" s="167">
        <f>+ROUND(+'MODELLO LA'!P22,0)</f>
        <v>0</v>
      </c>
      <c r="Q80" s="167">
        <f>+ROUND(+'MODELLO LA'!Q22,0)</f>
        <v>0</v>
      </c>
      <c r="R80" s="168">
        <f>SUM(F80:Q80)</f>
        <v>0</v>
      </c>
      <c r="S80" s="30">
        <v>0</v>
      </c>
      <c r="T80" s="35" t="s">
        <v>435</v>
      </c>
      <c r="U80" t="str">
        <f t="shared" si="2"/>
        <v>030922201720100000000000000000000000000000000000000000000000000000000000000000000000000000000000000000000000000000000000</v>
      </c>
    </row>
    <row r="81" spans="1:21" ht="12.75">
      <c r="A81" s="40" t="s">
        <v>88</v>
      </c>
      <c r="B81" t="str">
        <f>Info!$B$2</f>
        <v>922</v>
      </c>
      <c r="C81" t="str">
        <f>Info!$B$3</f>
        <v>2017</v>
      </c>
      <c r="D81" t="s">
        <v>437</v>
      </c>
      <c r="E81" s="29">
        <v>20201</v>
      </c>
      <c r="F81" s="167">
        <f>+ROUND(+'MODELLO LA'!F24,0)</f>
        <v>0</v>
      </c>
      <c r="G81" s="167">
        <f>+ROUND(+'MODELLO LA'!G24,0)</f>
        <v>0</v>
      </c>
      <c r="H81" s="167">
        <f>+ROUND(+'MODELLO LA'!H24,0)</f>
        <v>0</v>
      </c>
      <c r="I81" s="167">
        <f>+ROUND(+'MODELLO LA'!I24,0)</f>
        <v>0</v>
      </c>
      <c r="J81" s="167">
        <f>+ROUND(+'MODELLO LA'!J24,0)</f>
        <v>0</v>
      </c>
      <c r="K81" s="167">
        <f>+ROUND(+'MODELLO LA'!K24,0)</f>
        <v>0</v>
      </c>
      <c r="L81" s="167">
        <f>+ROUND(+'MODELLO LA'!L24,0)</f>
        <v>0</v>
      </c>
      <c r="M81" s="167">
        <f>+ROUND(+'MODELLO LA'!M24,0)</f>
        <v>0</v>
      </c>
      <c r="N81" s="167">
        <f>+ROUND(+'MODELLO LA'!N24,0)</f>
        <v>0</v>
      </c>
      <c r="O81" s="167">
        <f>+ROUND(+'MODELLO LA'!O24,0)</f>
        <v>0</v>
      </c>
      <c r="P81" s="167">
        <f>+ROUND(+'MODELLO LA'!P24,0)</f>
        <v>0</v>
      </c>
      <c r="Q81" s="167">
        <f>+ROUND(+'MODELLO LA'!Q24,0)</f>
        <v>0</v>
      </c>
      <c r="R81" s="168">
        <f aca="true" t="shared" si="5" ref="R81:R111">SUM(F81:Q81)</f>
        <v>0</v>
      </c>
      <c r="S81" s="30">
        <v>0</v>
      </c>
      <c r="T81" s="35" t="s">
        <v>435</v>
      </c>
      <c r="U81" t="str">
        <f t="shared" si="2"/>
        <v>030922201720201000000000000000000000000000000000000000000000000000000000000000000000000000000000000000000000000000000000</v>
      </c>
    </row>
    <row r="82" spans="1:21" ht="12.75">
      <c r="A82" s="40" t="s">
        <v>88</v>
      </c>
      <c r="B82" t="str">
        <f>Info!$B$2</f>
        <v>922</v>
      </c>
      <c r="C82" t="str">
        <f>Info!$B$3</f>
        <v>2017</v>
      </c>
      <c r="D82" t="s">
        <v>437</v>
      </c>
      <c r="E82" s="29">
        <v>20202</v>
      </c>
      <c r="F82" s="167">
        <f>+ROUND(+'MODELLO LA'!F25,0)</f>
        <v>0</v>
      </c>
      <c r="G82" s="167">
        <f>+ROUND(+'MODELLO LA'!G25,0)</f>
        <v>0</v>
      </c>
      <c r="H82" s="167">
        <f>+ROUND(+'MODELLO LA'!H25,0)</f>
        <v>0</v>
      </c>
      <c r="I82" s="167">
        <f>+ROUND(+'MODELLO LA'!I25,0)</f>
        <v>0</v>
      </c>
      <c r="J82" s="167">
        <f>+ROUND(+'MODELLO LA'!J25,0)</f>
        <v>0</v>
      </c>
      <c r="K82" s="167">
        <f>+ROUND(+'MODELLO LA'!K25,0)</f>
        <v>0</v>
      </c>
      <c r="L82" s="167">
        <f>+ROUND(+'MODELLO LA'!L25,0)</f>
        <v>0</v>
      </c>
      <c r="M82" s="167">
        <f>+ROUND(+'MODELLO LA'!M25,0)</f>
        <v>0</v>
      </c>
      <c r="N82" s="167">
        <f>+ROUND(+'MODELLO LA'!N25,0)</f>
        <v>0</v>
      </c>
      <c r="O82" s="167">
        <f>+ROUND(+'MODELLO LA'!O25,0)</f>
        <v>0</v>
      </c>
      <c r="P82" s="167">
        <f>+ROUND(+'MODELLO LA'!P25,0)</f>
        <v>0</v>
      </c>
      <c r="Q82" s="167">
        <f>+ROUND(+'MODELLO LA'!Q25,0)</f>
        <v>0</v>
      </c>
      <c r="R82" s="168">
        <f t="shared" si="5"/>
        <v>0</v>
      </c>
      <c r="S82" s="30">
        <v>0</v>
      </c>
      <c r="T82" s="35" t="s">
        <v>435</v>
      </c>
      <c r="U82" t="str">
        <f t="shared" si="2"/>
        <v>030922201720202000000000000000000000000000000000000000000000000000000000000000000000000000000000000000000000000000000000</v>
      </c>
    </row>
    <row r="83" spans="1:21" ht="12.75">
      <c r="A83" s="40" t="s">
        <v>88</v>
      </c>
      <c r="B83" t="str">
        <f>Info!$B$2</f>
        <v>922</v>
      </c>
      <c r="C83" t="str">
        <f>Info!$B$3</f>
        <v>2017</v>
      </c>
      <c r="D83" t="s">
        <v>437</v>
      </c>
      <c r="E83" s="29">
        <v>20300</v>
      </c>
      <c r="F83" s="167">
        <f>+ROUND(+'MODELLO LA'!F26,0)</f>
        <v>0</v>
      </c>
      <c r="G83" s="167">
        <f>+ROUND(+'MODELLO LA'!G26,0)</f>
        <v>0</v>
      </c>
      <c r="H83" s="167">
        <f>+ROUND(+'MODELLO LA'!H26,0)</f>
        <v>0</v>
      </c>
      <c r="I83" s="167">
        <f>+ROUND(+'MODELLO LA'!I26,0)</f>
        <v>0</v>
      </c>
      <c r="J83" s="167">
        <f>+ROUND(+'MODELLO LA'!J26,0)</f>
        <v>0</v>
      </c>
      <c r="K83" s="167">
        <f>+ROUND(+'MODELLO LA'!K26,0)</f>
        <v>0</v>
      </c>
      <c r="L83" s="167">
        <f>+ROUND(+'MODELLO LA'!L26,0)</f>
        <v>0</v>
      </c>
      <c r="M83" s="167">
        <f>+ROUND(+'MODELLO LA'!M26,0)</f>
        <v>0</v>
      </c>
      <c r="N83" s="167">
        <f>+ROUND(+'MODELLO LA'!N26,0)</f>
        <v>0</v>
      </c>
      <c r="O83" s="167">
        <f>+ROUND(+'MODELLO LA'!O26,0)</f>
        <v>0</v>
      </c>
      <c r="P83" s="167">
        <f>+ROUND(+'MODELLO LA'!P26,0)</f>
        <v>0</v>
      </c>
      <c r="Q83" s="167">
        <f>+ROUND(+'MODELLO LA'!Q26,0)</f>
        <v>0</v>
      </c>
      <c r="R83" s="168">
        <f t="shared" si="5"/>
        <v>0</v>
      </c>
      <c r="S83" s="30">
        <v>0</v>
      </c>
      <c r="T83" s="35" t="s">
        <v>435</v>
      </c>
      <c r="U83" t="str">
        <f t="shared" si="2"/>
        <v>030922201720300000000000000000000000000000000000000000000000000000000000000000000000000000000000000000000000000000000000</v>
      </c>
    </row>
    <row r="84" spans="1:21" ht="12.75">
      <c r="A84" s="40" t="s">
        <v>88</v>
      </c>
      <c r="B84" t="str">
        <f>Info!$B$2</f>
        <v>922</v>
      </c>
      <c r="C84" t="str">
        <f>Info!$B$3</f>
        <v>2017</v>
      </c>
      <c r="D84" t="s">
        <v>437</v>
      </c>
      <c r="E84" s="29">
        <v>20401</v>
      </c>
      <c r="F84" s="167">
        <f>+ROUND(+'MODELLO LA'!F28,0)</f>
        <v>0</v>
      </c>
      <c r="G84" s="167">
        <f>+ROUND(+'MODELLO LA'!G28,0)</f>
        <v>0</v>
      </c>
      <c r="H84" s="167">
        <f>+ROUND(+'MODELLO LA'!H28,0)</f>
        <v>0</v>
      </c>
      <c r="I84" s="167">
        <f>+ROUND(+'MODELLO LA'!I28,0)</f>
        <v>0</v>
      </c>
      <c r="J84" s="167">
        <f>+ROUND(+'MODELLO LA'!J28,0)</f>
        <v>0</v>
      </c>
      <c r="K84" s="167">
        <f>+ROUND(+'MODELLO LA'!K28,0)</f>
        <v>0</v>
      </c>
      <c r="L84" s="167">
        <f>+ROUND(+'MODELLO LA'!L28,0)</f>
        <v>0</v>
      </c>
      <c r="M84" s="167">
        <f>+ROUND(+'MODELLO LA'!M28,0)</f>
        <v>0</v>
      </c>
      <c r="N84" s="167">
        <f>+ROUND(+'MODELLO LA'!N28,0)</f>
        <v>0</v>
      </c>
      <c r="O84" s="167">
        <f>+ROUND(+'MODELLO LA'!O28,0)</f>
        <v>0</v>
      </c>
      <c r="P84" s="167">
        <f>+ROUND(+'MODELLO LA'!P28,0)</f>
        <v>0</v>
      </c>
      <c r="Q84" s="167">
        <f>+ROUND(+'MODELLO LA'!Q28,0)</f>
        <v>0</v>
      </c>
      <c r="R84" s="168">
        <f t="shared" si="5"/>
        <v>0</v>
      </c>
      <c r="S84" s="30">
        <v>0</v>
      </c>
      <c r="T84" s="35" t="s">
        <v>435</v>
      </c>
      <c r="U84" t="str">
        <f t="shared" si="2"/>
        <v>030922201720401000000000000000000000000000000000000000000000000000000000000000000000000000000000000000000000000000000000</v>
      </c>
    </row>
    <row r="85" spans="1:21" ht="12.75">
      <c r="A85" s="40" t="s">
        <v>88</v>
      </c>
      <c r="B85" t="str">
        <f>Info!$B$2</f>
        <v>922</v>
      </c>
      <c r="C85" t="str">
        <f>Info!$B$3</f>
        <v>2017</v>
      </c>
      <c r="D85" t="s">
        <v>437</v>
      </c>
      <c r="E85" s="29">
        <v>20402</v>
      </c>
      <c r="F85" s="167">
        <f>+ROUND(+'MODELLO LA'!F29,0)</f>
        <v>41807</v>
      </c>
      <c r="G85" s="167">
        <f>+ROUND(+'MODELLO LA'!G29,0)</f>
        <v>7</v>
      </c>
      <c r="H85" s="167">
        <f>+ROUND(+'MODELLO LA'!H29,0)</f>
        <v>1</v>
      </c>
      <c r="I85" s="167">
        <f>+ROUND(+'MODELLO LA'!I29,0)</f>
        <v>10</v>
      </c>
      <c r="J85" s="167">
        <f>+ROUND(+'MODELLO LA'!J29,0)</f>
        <v>488</v>
      </c>
      <c r="K85" s="167">
        <f>+ROUND(+'MODELLO LA'!K29,0)</f>
        <v>853</v>
      </c>
      <c r="L85" s="167">
        <f>+ROUND(+'MODELLO LA'!L29,0)</f>
        <v>6</v>
      </c>
      <c r="M85" s="167">
        <f>+ROUND(+'MODELLO LA'!M29,0)</f>
        <v>255</v>
      </c>
      <c r="N85" s="167">
        <f>+ROUND(+'MODELLO LA'!N29,0)</f>
        <v>324</v>
      </c>
      <c r="O85" s="167">
        <f>+ROUND(+'MODELLO LA'!O29,0)</f>
        <v>131</v>
      </c>
      <c r="P85" s="167">
        <f>+ROUND(+'MODELLO LA'!P29,0)</f>
        <v>9</v>
      </c>
      <c r="Q85" s="167">
        <f>+ROUND(+'MODELLO LA'!Q29,0)</f>
        <v>98</v>
      </c>
      <c r="R85" s="168">
        <f t="shared" si="5"/>
        <v>43989</v>
      </c>
      <c r="S85" s="30">
        <v>0</v>
      </c>
      <c r="T85" s="35" t="s">
        <v>435</v>
      </c>
      <c r="U85" t="str">
        <f t="shared" si="2"/>
        <v>030922201720402000418070000000700000001000000100000048800000853000000060000025500000324000001310000000900000098000439890</v>
      </c>
    </row>
    <row r="86" spans="1:21" ht="12.75">
      <c r="A86" s="40" t="s">
        <v>88</v>
      </c>
      <c r="B86" t="str">
        <f>Info!$B$2</f>
        <v>922</v>
      </c>
      <c r="C86" t="str">
        <f>Info!$B$3</f>
        <v>2017</v>
      </c>
      <c r="D86" t="s">
        <v>437</v>
      </c>
      <c r="E86" s="29">
        <v>20500</v>
      </c>
      <c r="F86" s="167">
        <f>+ROUND(+'MODELLO LA'!F30,0)</f>
        <v>0</v>
      </c>
      <c r="G86" s="167">
        <f>+ROUND(+'MODELLO LA'!G30,0)</f>
        <v>0</v>
      </c>
      <c r="H86" s="167">
        <f>+ROUND(+'MODELLO LA'!H30,0)</f>
        <v>0</v>
      </c>
      <c r="I86" s="167">
        <f>+ROUND(+'MODELLO LA'!I30,0)</f>
        <v>0</v>
      </c>
      <c r="J86" s="167">
        <f>+ROUND(+'MODELLO LA'!J30,0)</f>
        <v>0</v>
      </c>
      <c r="K86" s="167">
        <f>+ROUND(+'MODELLO LA'!K30,0)</f>
        <v>0</v>
      </c>
      <c r="L86" s="167">
        <f>+ROUND(+'MODELLO LA'!L30,0)</f>
        <v>0</v>
      </c>
      <c r="M86" s="167">
        <f>+ROUND(+'MODELLO LA'!M30,0)</f>
        <v>0</v>
      </c>
      <c r="N86" s="167">
        <f>+ROUND(+'MODELLO LA'!N30,0)</f>
        <v>0</v>
      </c>
      <c r="O86" s="167">
        <f>+ROUND(+'MODELLO LA'!O30,0)</f>
        <v>0</v>
      </c>
      <c r="P86" s="167">
        <f>+ROUND(+'MODELLO LA'!P30,0)</f>
        <v>0</v>
      </c>
      <c r="Q86" s="167">
        <f>+ROUND(+'MODELLO LA'!Q30,0)</f>
        <v>0</v>
      </c>
      <c r="R86" s="168">
        <f t="shared" si="5"/>
        <v>0</v>
      </c>
      <c r="S86" s="30">
        <v>0</v>
      </c>
      <c r="T86" s="35" t="s">
        <v>435</v>
      </c>
      <c r="U86" t="str">
        <f t="shared" si="2"/>
        <v>030922201720500000000000000000000000000000000000000000000000000000000000000000000000000000000000000000000000000000000000</v>
      </c>
    </row>
    <row r="87" spans="1:21" ht="12.75">
      <c r="A87" s="40" t="s">
        <v>88</v>
      </c>
      <c r="B87" t="str">
        <f>Info!$B$2</f>
        <v>922</v>
      </c>
      <c r="C87" t="str">
        <f>Info!$B$3</f>
        <v>2017</v>
      </c>
      <c r="D87" t="s">
        <v>437</v>
      </c>
      <c r="E87" s="29">
        <v>20601</v>
      </c>
      <c r="F87" s="167">
        <f>+ROUND(+'MODELLO LA'!F32,0)</f>
        <v>4313</v>
      </c>
      <c r="G87" s="167">
        <f>+ROUND(+'MODELLO LA'!G32,0)</f>
        <v>147</v>
      </c>
      <c r="H87" s="167">
        <f>+ROUND(+'MODELLO LA'!H32,0)</f>
        <v>4</v>
      </c>
      <c r="I87" s="167">
        <f>+ROUND(+'MODELLO LA'!I32,0)</f>
        <v>4875</v>
      </c>
      <c r="J87" s="167">
        <f>+ROUND(+'MODELLO LA'!J32,0)</f>
        <v>7451</v>
      </c>
      <c r="K87" s="167">
        <f>+ROUND(+'MODELLO LA'!K32,0)</f>
        <v>9038</v>
      </c>
      <c r="L87" s="167">
        <f>+ROUND(+'MODELLO LA'!L32,0)</f>
        <v>51</v>
      </c>
      <c r="M87" s="167">
        <f>+ROUND(+'MODELLO LA'!M32,0)</f>
        <v>2257</v>
      </c>
      <c r="N87" s="167">
        <f>+ROUND(+'MODELLO LA'!N32,0)</f>
        <v>1858</v>
      </c>
      <c r="O87" s="167">
        <f>+ROUND(+'MODELLO LA'!O32,0)</f>
        <v>2605</v>
      </c>
      <c r="P87" s="167">
        <f>+ROUND(+'MODELLO LA'!P32,0)</f>
        <v>71</v>
      </c>
      <c r="Q87" s="167">
        <f>+ROUND(+'MODELLO LA'!Q32,0)</f>
        <v>8794</v>
      </c>
      <c r="R87" s="168">
        <f t="shared" si="5"/>
        <v>41464</v>
      </c>
      <c r="S87" s="30">
        <v>0</v>
      </c>
      <c r="T87" s="35" t="s">
        <v>435</v>
      </c>
      <c r="U87" t="str">
        <f t="shared" si="2"/>
        <v>030922201720601000043130000014700000004000048750000745100009038000000510000225700001858000026050000007100008794000414640</v>
      </c>
    </row>
    <row r="88" spans="1:21" ht="12.75">
      <c r="A88" s="40" t="s">
        <v>88</v>
      </c>
      <c r="B88" t="str">
        <f>Info!$B$2</f>
        <v>922</v>
      </c>
      <c r="C88" t="str">
        <f>Info!$B$3</f>
        <v>2017</v>
      </c>
      <c r="D88" t="s">
        <v>437</v>
      </c>
      <c r="E88" s="29">
        <v>20602</v>
      </c>
      <c r="F88" s="167">
        <f>+ROUND(+'MODELLO LA'!F33,0)</f>
        <v>1681</v>
      </c>
      <c r="G88" s="167">
        <f>+ROUND(+'MODELLO LA'!G33,0)</f>
        <v>38</v>
      </c>
      <c r="H88" s="167">
        <f>+ROUND(+'MODELLO LA'!H33,0)</f>
        <v>1</v>
      </c>
      <c r="I88" s="167">
        <f>+ROUND(+'MODELLO LA'!I33,0)</f>
        <v>574</v>
      </c>
      <c r="J88" s="167">
        <f>+ROUND(+'MODELLO LA'!J33,0)</f>
        <v>840</v>
      </c>
      <c r="K88" s="167">
        <f>+ROUND(+'MODELLO LA'!K33,0)</f>
        <v>2201</v>
      </c>
      <c r="L88" s="167">
        <f>+ROUND(+'MODELLO LA'!L33,0)</f>
        <v>14</v>
      </c>
      <c r="M88" s="167">
        <f>+ROUND(+'MODELLO LA'!M33,0)</f>
        <v>346</v>
      </c>
      <c r="N88" s="167">
        <f>+ROUND(+'MODELLO LA'!N33,0)</f>
        <v>714</v>
      </c>
      <c r="O88" s="167">
        <f>+ROUND(+'MODELLO LA'!O33,0)</f>
        <v>390</v>
      </c>
      <c r="P88" s="167">
        <f>+ROUND(+'MODELLO LA'!P33,0)</f>
        <v>20</v>
      </c>
      <c r="Q88" s="167">
        <f>+ROUND(+'MODELLO LA'!Q33,0)</f>
        <v>218</v>
      </c>
      <c r="R88" s="168">
        <f t="shared" si="5"/>
        <v>7037</v>
      </c>
      <c r="S88" s="30">
        <v>0</v>
      </c>
      <c r="T88" s="35" t="s">
        <v>435</v>
      </c>
      <c r="U88" t="str">
        <f t="shared" si="2"/>
        <v>030922201720602000016810000003800000001000005740000084000002201000000140000034600000714000003900000002000000218000070370</v>
      </c>
    </row>
    <row r="89" spans="1:21" ht="12.75">
      <c r="A89" s="40" t="s">
        <v>88</v>
      </c>
      <c r="B89" t="str">
        <f>Info!$B$2</f>
        <v>922</v>
      </c>
      <c r="C89" t="str">
        <f>Info!$B$3</f>
        <v>2017</v>
      </c>
      <c r="D89" t="s">
        <v>437</v>
      </c>
      <c r="E89" s="29">
        <v>20603</v>
      </c>
      <c r="F89" s="167">
        <f>+ROUND(+'MODELLO LA'!F34,0)</f>
        <v>2595</v>
      </c>
      <c r="G89" s="167">
        <f>+ROUND(+'MODELLO LA'!G34,0)</f>
        <v>59</v>
      </c>
      <c r="H89" s="167">
        <f>+ROUND(+'MODELLO LA'!H34,0)</f>
        <v>3</v>
      </c>
      <c r="I89" s="167">
        <f>+ROUND(+'MODELLO LA'!I34,0)</f>
        <v>454</v>
      </c>
      <c r="J89" s="167">
        <f>+ROUND(+'MODELLO LA'!J34,0)</f>
        <v>3273</v>
      </c>
      <c r="K89" s="167">
        <f>+ROUND(+'MODELLO LA'!K34,0)</f>
        <v>4580</v>
      </c>
      <c r="L89" s="167">
        <f>+ROUND(+'MODELLO LA'!L34,0)</f>
        <v>29</v>
      </c>
      <c r="M89" s="167">
        <f>+ROUND(+'MODELLO LA'!M34,0)</f>
        <v>745</v>
      </c>
      <c r="N89" s="167">
        <f>+ROUND(+'MODELLO LA'!N34,0)</f>
        <v>1117</v>
      </c>
      <c r="O89" s="167">
        <f>+ROUND(+'MODELLO LA'!O34,0)</f>
        <v>1427</v>
      </c>
      <c r="P89" s="167">
        <f>+ROUND(+'MODELLO LA'!P34,0)</f>
        <v>40</v>
      </c>
      <c r="Q89" s="167">
        <f>+ROUND(+'MODELLO LA'!Q34,0)</f>
        <v>430</v>
      </c>
      <c r="R89" s="168">
        <f t="shared" si="5"/>
        <v>14752</v>
      </c>
      <c r="S89" s="30">
        <v>0</v>
      </c>
      <c r="T89" s="35" t="s">
        <v>435</v>
      </c>
      <c r="U89" t="str">
        <f t="shared" si="2"/>
        <v>030922201720603000025950000005900000003000004540000327300004580000000290000074500001117000014270000004000000430000147520</v>
      </c>
    </row>
    <row r="90" spans="1:21" ht="12.75">
      <c r="A90" s="40" t="s">
        <v>88</v>
      </c>
      <c r="B90" t="str">
        <f>Info!$B$2</f>
        <v>922</v>
      </c>
      <c r="C90" t="str">
        <f>Info!$B$3</f>
        <v>2017</v>
      </c>
      <c r="D90" t="s">
        <v>437</v>
      </c>
      <c r="E90" s="29">
        <v>20700</v>
      </c>
      <c r="F90" s="167">
        <f>+ROUND(+'MODELLO LA'!F35,0)</f>
        <v>0</v>
      </c>
      <c r="G90" s="167">
        <f>+ROUND(+'MODELLO LA'!G35,0)</f>
        <v>0</v>
      </c>
      <c r="H90" s="167">
        <f>+ROUND(+'MODELLO LA'!H35,0)</f>
        <v>0</v>
      </c>
      <c r="I90" s="167">
        <f>+ROUND(+'MODELLO LA'!I35,0)</f>
        <v>0</v>
      </c>
      <c r="J90" s="167">
        <f>+ROUND(+'MODELLO LA'!J35,0)</f>
        <v>0</v>
      </c>
      <c r="K90" s="167">
        <f>+ROUND(+'MODELLO LA'!K35,0)</f>
        <v>0</v>
      </c>
      <c r="L90" s="167">
        <f>+ROUND(+'MODELLO LA'!L35,0)</f>
        <v>0</v>
      </c>
      <c r="M90" s="167">
        <f>+ROUND(+'MODELLO LA'!M35,0)</f>
        <v>0</v>
      </c>
      <c r="N90" s="167">
        <f>+ROUND(+'MODELLO LA'!N35,0)</f>
        <v>0</v>
      </c>
      <c r="O90" s="167">
        <f>+ROUND(+'MODELLO LA'!O35,0)</f>
        <v>0</v>
      </c>
      <c r="P90" s="167">
        <f>+ROUND(+'MODELLO LA'!P35,0)</f>
        <v>0</v>
      </c>
      <c r="Q90" s="167">
        <f>+ROUND(+'MODELLO LA'!Q35,0)</f>
        <v>0</v>
      </c>
      <c r="R90" s="168">
        <f t="shared" si="5"/>
        <v>0</v>
      </c>
      <c r="S90" s="30">
        <v>0</v>
      </c>
      <c r="T90" s="35" t="s">
        <v>435</v>
      </c>
      <c r="U90" t="str">
        <f t="shared" si="2"/>
        <v>030922201720700000000000000000000000000000000000000000000000000000000000000000000000000000000000000000000000000000000000</v>
      </c>
    </row>
    <row r="91" spans="1:21" ht="12.75">
      <c r="A91" s="40" t="s">
        <v>88</v>
      </c>
      <c r="B91" t="str">
        <f>Info!$B$2</f>
        <v>922</v>
      </c>
      <c r="C91" t="str">
        <f>Info!$B$3</f>
        <v>2017</v>
      </c>
      <c r="D91" t="s">
        <v>437</v>
      </c>
      <c r="E91" s="29">
        <v>20801</v>
      </c>
      <c r="F91" s="167">
        <f>+ROUND(+'MODELLO LA'!F37,0)</f>
        <v>0</v>
      </c>
      <c r="G91" s="167">
        <f>+ROUND(+'MODELLO LA'!G37,0)</f>
        <v>0</v>
      </c>
      <c r="H91" s="167">
        <f>+ROUND(+'MODELLO LA'!H37,0)</f>
        <v>0</v>
      </c>
      <c r="I91" s="167">
        <f>+ROUND(+'MODELLO LA'!I37,0)</f>
        <v>0</v>
      </c>
      <c r="J91" s="167">
        <f>+ROUND(+'MODELLO LA'!J37,0)</f>
        <v>0</v>
      </c>
      <c r="K91" s="167">
        <f>+ROUND(+'MODELLO LA'!K37,0)</f>
        <v>0</v>
      </c>
      <c r="L91" s="167">
        <f>+ROUND(+'MODELLO LA'!L37,0)</f>
        <v>0</v>
      </c>
      <c r="M91" s="167">
        <f>+ROUND(+'MODELLO LA'!M37,0)</f>
        <v>0</v>
      </c>
      <c r="N91" s="167">
        <f>+ROUND(+'MODELLO LA'!N37,0)</f>
        <v>0</v>
      </c>
      <c r="O91" s="167">
        <f>+ROUND(+'MODELLO LA'!O37,0)</f>
        <v>0</v>
      </c>
      <c r="P91" s="167">
        <f>+ROUND(+'MODELLO LA'!P37,0)</f>
        <v>0</v>
      </c>
      <c r="Q91" s="167">
        <f>+ROUND(+'MODELLO LA'!Q37,0)</f>
        <v>0</v>
      </c>
      <c r="R91" s="168">
        <f t="shared" si="5"/>
        <v>0</v>
      </c>
      <c r="S91" s="30">
        <v>0</v>
      </c>
      <c r="T91" s="35" t="s">
        <v>435</v>
      </c>
      <c r="U91" t="str">
        <f t="shared" si="2"/>
        <v>030922201720801000000000000000000000000000000000000000000000000000000000000000000000000000000000000000000000000000000000</v>
      </c>
    </row>
    <row r="92" spans="1:21" ht="12.75">
      <c r="A92" s="40" t="s">
        <v>88</v>
      </c>
      <c r="B92" t="str">
        <f>Info!$B$2</f>
        <v>922</v>
      </c>
      <c r="C92" t="str">
        <f>Info!$B$3</f>
        <v>2017</v>
      </c>
      <c r="D92" t="s">
        <v>437</v>
      </c>
      <c r="E92" s="29">
        <v>20802</v>
      </c>
      <c r="F92" s="167">
        <f>+ROUND(+'MODELLO LA'!F38,0)</f>
        <v>0</v>
      </c>
      <c r="G92" s="167">
        <f>+ROUND(+'MODELLO LA'!G38,0)</f>
        <v>0</v>
      </c>
      <c r="H92" s="167">
        <f>+ROUND(+'MODELLO LA'!H38,0)</f>
        <v>0</v>
      </c>
      <c r="I92" s="167">
        <f>+ROUND(+'MODELLO LA'!I38,0)</f>
        <v>0</v>
      </c>
      <c r="J92" s="167">
        <f>+ROUND(+'MODELLO LA'!J38,0)</f>
        <v>0</v>
      </c>
      <c r="K92" s="167">
        <f>+ROUND(+'MODELLO LA'!K38,0)</f>
        <v>0</v>
      </c>
      <c r="L92" s="167">
        <f>+ROUND(+'MODELLO LA'!L38,0)</f>
        <v>0</v>
      </c>
      <c r="M92" s="167">
        <f>+ROUND(+'MODELLO LA'!M38,0)</f>
        <v>0</v>
      </c>
      <c r="N92" s="167">
        <f>+ROUND(+'MODELLO LA'!N38,0)</f>
        <v>0</v>
      </c>
      <c r="O92" s="167">
        <f>+ROUND(+'MODELLO LA'!O38,0)</f>
        <v>0</v>
      </c>
      <c r="P92" s="167">
        <f>+ROUND(+'MODELLO LA'!P38,0)</f>
        <v>0</v>
      </c>
      <c r="Q92" s="167">
        <f>+ROUND(+'MODELLO LA'!Q38,0)</f>
        <v>0</v>
      </c>
      <c r="R92" s="168">
        <f t="shared" si="5"/>
        <v>0</v>
      </c>
      <c r="S92" s="30">
        <v>0</v>
      </c>
      <c r="T92" s="35" t="s">
        <v>435</v>
      </c>
      <c r="U92" t="str">
        <f t="shared" si="2"/>
        <v>030922201720802000000000000000000000000000000000000000000000000000000000000000000000000000000000000000000000000000000000</v>
      </c>
    </row>
    <row r="93" spans="1:21" ht="12.75">
      <c r="A93" s="40" t="s">
        <v>88</v>
      </c>
      <c r="B93" t="str">
        <f>Info!$B$2</f>
        <v>922</v>
      </c>
      <c r="C93" t="str">
        <f>Info!$B$3</f>
        <v>2017</v>
      </c>
      <c r="D93" t="s">
        <v>437</v>
      </c>
      <c r="E93" s="29">
        <v>20803</v>
      </c>
      <c r="F93" s="167">
        <f>+ROUND(+'MODELLO LA'!F39,0)</f>
        <v>0</v>
      </c>
      <c r="G93" s="167">
        <f>+ROUND(+'MODELLO LA'!G39,0)</f>
        <v>0</v>
      </c>
      <c r="H93" s="167">
        <f>+ROUND(+'MODELLO LA'!H39,0)</f>
        <v>0</v>
      </c>
      <c r="I93" s="167">
        <f>+ROUND(+'MODELLO LA'!I39,0)</f>
        <v>0</v>
      </c>
      <c r="J93" s="167">
        <f>+ROUND(+'MODELLO LA'!J39,0)</f>
        <v>0</v>
      </c>
      <c r="K93" s="167">
        <f>+ROUND(+'MODELLO LA'!K39,0)</f>
        <v>0</v>
      </c>
      <c r="L93" s="167">
        <f>+ROUND(+'MODELLO LA'!L39,0)</f>
        <v>0</v>
      </c>
      <c r="M93" s="167">
        <f>+ROUND(+'MODELLO LA'!M39,0)</f>
        <v>0</v>
      </c>
      <c r="N93" s="167">
        <f>+ROUND(+'MODELLO LA'!N39,0)</f>
        <v>0</v>
      </c>
      <c r="O93" s="167">
        <f>+ROUND(+'MODELLO LA'!O39,0)</f>
        <v>0</v>
      </c>
      <c r="P93" s="167">
        <f>+ROUND(+'MODELLO LA'!P39,0)</f>
        <v>0</v>
      </c>
      <c r="Q93" s="167">
        <f>+ROUND(+'MODELLO LA'!Q39,0)</f>
        <v>0</v>
      </c>
      <c r="R93" s="168">
        <f t="shared" si="5"/>
        <v>0</v>
      </c>
      <c r="S93" s="30">
        <v>0</v>
      </c>
      <c r="T93" s="35" t="s">
        <v>435</v>
      </c>
      <c r="U93" t="str">
        <f t="shared" si="2"/>
        <v>030922201720803000000000000000000000000000000000000000000000000000000000000000000000000000000000000000000000000000000000</v>
      </c>
    </row>
    <row r="94" spans="1:21" ht="12.75">
      <c r="A94" s="40" t="s">
        <v>88</v>
      </c>
      <c r="B94" t="str">
        <f>Info!$B$2</f>
        <v>922</v>
      </c>
      <c r="C94" t="str">
        <f>Info!$B$3</f>
        <v>2017</v>
      </c>
      <c r="D94" t="s">
        <v>437</v>
      </c>
      <c r="E94" s="29">
        <v>20804</v>
      </c>
      <c r="F94" s="167">
        <f>+ROUND(+'MODELLO LA'!F40,0)</f>
        <v>0</v>
      </c>
      <c r="G94" s="167">
        <f>+ROUND(+'MODELLO LA'!G40,0)</f>
        <v>0</v>
      </c>
      <c r="H94" s="167">
        <f>+ROUND(+'MODELLO LA'!H40,0)</f>
        <v>0</v>
      </c>
      <c r="I94" s="167">
        <f>+ROUND(+'MODELLO LA'!I40,0)</f>
        <v>0</v>
      </c>
      <c r="J94" s="167">
        <f>+ROUND(+'MODELLO LA'!J40,0)</f>
        <v>0</v>
      </c>
      <c r="K94" s="167">
        <f>+ROUND(+'MODELLO LA'!K40,0)</f>
        <v>0</v>
      </c>
      <c r="L94" s="167">
        <f>+ROUND(+'MODELLO LA'!L40,0)</f>
        <v>0</v>
      </c>
      <c r="M94" s="167">
        <f>+ROUND(+'MODELLO LA'!M40,0)</f>
        <v>0</v>
      </c>
      <c r="N94" s="167">
        <f>+ROUND(+'MODELLO LA'!N40,0)</f>
        <v>0</v>
      </c>
      <c r="O94" s="167">
        <f>+ROUND(+'MODELLO LA'!O40,0)</f>
        <v>0</v>
      </c>
      <c r="P94" s="167">
        <f>+ROUND(+'MODELLO LA'!P40,0)</f>
        <v>0</v>
      </c>
      <c r="Q94" s="167">
        <f>+ROUND(+'MODELLO LA'!Q40,0)</f>
        <v>0</v>
      </c>
      <c r="R94" s="168">
        <f t="shared" si="5"/>
        <v>0</v>
      </c>
      <c r="S94" s="30">
        <v>0</v>
      </c>
      <c r="T94" s="35" t="s">
        <v>435</v>
      </c>
      <c r="U94" t="str">
        <f t="shared" si="2"/>
        <v>030922201720804000000000000000000000000000000000000000000000000000000000000000000000000000000000000000000000000000000000</v>
      </c>
    </row>
    <row r="95" spans="1:21" ht="12.75">
      <c r="A95" s="40" t="s">
        <v>88</v>
      </c>
      <c r="B95" t="str">
        <f>Info!$B$2</f>
        <v>922</v>
      </c>
      <c r="C95" t="str">
        <f>Info!$B$3</f>
        <v>2017</v>
      </c>
      <c r="D95" t="s">
        <v>437</v>
      </c>
      <c r="E95" s="29">
        <v>20805</v>
      </c>
      <c r="F95" s="167">
        <f>+ROUND(+'MODELLO LA'!F41,0)</f>
        <v>0</v>
      </c>
      <c r="G95" s="167">
        <f>+ROUND(+'MODELLO LA'!G41,0)</f>
        <v>0</v>
      </c>
      <c r="H95" s="167">
        <f>+ROUND(+'MODELLO LA'!H41,0)</f>
        <v>0</v>
      </c>
      <c r="I95" s="167">
        <f>+ROUND(+'MODELLO LA'!I41,0)</f>
        <v>0</v>
      </c>
      <c r="J95" s="167">
        <f>+ROUND(+'MODELLO LA'!J41,0)</f>
        <v>0</v>
      </c>
      <c r="K95" s="167">
        <f>+ROUND(+'MODELLO LA'!K41,0)</f>
        <v>0</v>
      </c>
      <c r="L95" s="167">
        <f>+ROUND(+'MODELLO LA'!L41,0)</f>
        <v>0</v>
      </c>
      <c r="M95" s="167">
        <f>+ROUND(+'MODELLO LA'!M41,0)</f>
        <v>0</v>
      </c>
      <c r="N95" s="167">
        <f>+ROUND(+'MODELLO LA'!N41,0)</f>
        <v>0</v>
      </c>
      <c r="O95" s="167">
        <f>+ROUND(+'MODELLO LA'!O41,0)</f>
        <v>0</v>
      </c>
      <c r="P95" s="167">
        <f>+ROUND(+'MODELLO LA'!P41,0)</f>
        <v>0</v>
      </c>
      <c r="Q95" s="167">
        <f>+ROUND(+'MODELLO LA'!Q41,0)</f>
        <v>0</v>
      </c>
      <c r="R95" s="168">
        <f t="shared" si="5"/>
        <v>0</v>
      </c>
      <c r="S95" s="30">
        <v>0</v>
      </c>
      <c r="T95" s="35" t="s">
        <v>435</v>
      </c>
      <c r="U95" t="str">
        <f t="shared" si="2"/>
        <v>030922201720805000000000000000000000000000000000000000000000000000000000000000000000000000000000000000000000000000000000</v>
      </c>
    </row>
    <row r="96" spans="1:21" ht="12.75">
      <c r="A96" s="40" t="s">
        <v>88</v>
      </c>
      <c r="B96" t="str">
        <f>Info!$B$2</f>
        <v>922</v>
      </c>
      <c r="C96" t="str">
        <f>Info!$B$3</f>
        <v>2017</v>
      </c>
      <c r="D96" t="s">
        <v>437</v>
      </c>
      <c r="E96" s="29">
        <v>20806</v>
      </c>
      <c r="F96" s="167">
        <f>+ROUND(+'MODELLO LA'!F42,0)</f>
        <v>0</v>
      </c>
      <c r="G96" s="167">
        <f>+ROUND(+'MODELLO LA'!G42,0)</f>
        <v>0</v>
      </c>
      <c r="H96" s="167">
        <f>+ROUND(+'MODELLO LA'!H42,0)</f>
        <v>0</v>
      </c>
      <c r="I96" s="167">
        <f>+ROUND(+'MODELLO LA'!I42,0)</f>
        <v>0</v>
      </c>
      <c r="J96" s="167">
        <f>+ROUND(+'MODELLO LA'!J42,0)</f>
        <v>0</v>
      </c>
      <c r="K96" s="167">
        <f>+ROUND(+'MODELLO LA'!K42,0)</f>
        <v>0</v>
      </c>
      <c r="L96" s="167">
        <f>+ROUND(+'MODELLO LA'!L42,0)</f>
        <v>0</v>
      </c>
      <c r="M96" s="167">
        <f>+ROUND(+'MODELLO LA'!M42,0)</f>
        <v>0</v>
      </c>
      <c r="N96" s="167">
        <f>+ROUND(+'MODELLO LA'!N42,0)</f>
        <v>0</v>
      </c>
      <c r="O96" s="167">
        <f>+ROUND(+'MODELLO LA'!O42,0)</f>
        <v>0</v>
      </c>
      <c r="P96" s="167">
        <f>+ROUND(+'MODELLO LA'!P42,0)</f>
        <v>0</v>
      </c>
      <c r="Q96" s="167">
        <f>+ROUND(+'MODELLO LA'!Q42,0)</f>
        <v>0</v>
      </c>
      <c r="R96" s="168">
        <f t="shared" si="5"/>
        <v>0</v>
      </c>
      <c r="S96" s="30">
        <v>0</v>
      </c>
      <c r="T96" s="35" t="s">
        <v>435</v>
      </c>
      <c r="U96" t="str">
        <f t="shared" si="2"/>
        <v>030922201720806000000000000000000000000000000000000000000000000000000000000000000000000000000000000000000000000000000000</v>
      </c>
    </row>
    <row r="97" spans="1:21" ht="12.75">
      <c r="A97" s="40" t="s">
        <v>88</v>
      </c>
      <c r="B97" t="str">
        <f>Info!$B$2</f>
        <v>922</v>
      </c>
      <c r="C97" t="str">
        <f>Info!$B$3</f>
        <v>2017</v>
      </c>
      <c r="D97" t="s">
        <v>437</v>
      </c>
      <c r="E97" s="29">
        <v>20807</v>
      </c>
      <c r="F97" s="167">
        <f>+ROUND(+'MODELLO LA'!F43,0)</f>
        <v>14</v>
      </c>
      <c r="G97" s="167">
        <f>+ROUND(+'MODELLO LA'!G43,0)</f>
        <v>1</v>
      </c>
      <c r="H97" s="167">
        <f>+ROUND(+'MODELLO LA'!H43,0)</f>
        <v>0</v>
      </c>
      <c r="I97" s="167">
        <f>+ROUND(+'MODELLO LA'!I43,0)</f>
        <v>1</v>
      </c>
      <c r="J97" s="167">
        <f>+ROUND(+'MODELLO LA'!J43,0)</f>
        <v>43</v>
      </c>
      <c r="K97" s="167">
        <f>+ROUND(+'MODELLO LA'!K43,0)</f>
        <v>186</v>
      </c>
      <c r="L97" s="167">
        <f>+ROUND(+'MODELLO LA'!L43,0)</f>
        <v>1</v>
      </c>
      <c r="M97" s="167">
        <f>+ROUND(+'MODELLO LA'!M43,0)</f>
        <v>18</v>
      </c>
      <c r="N97" s="167">
        <f>+ROUND(+'MODELLO LA'!N43,0)</f>
        <v>24</v>
      </c>
      <c r="O97" s="167">
        <f>+ROUND(+'MODELLO LA'!O43,0)</f>
        <v>26</v>
      </c>
      <c r="P97" s="167">
        <f>+ROUND(+'MODELLO LA'!P43,0)</f>
        <v>1</v>
      </c>
      <c r="Q97" s="167">
        <f>+ROUND(+'MODELLO LA'!Q43,0)</f>
        <v>15</v>
      </c>
      <c r="R97" s="168">
        <f t="shared" si="5"/>
        <v>330</v>
      </c>
      <c r="S97" s="30">
        <v>0</v>
      </c>
      <c r="T97" s="35" t="s">
        <v>435</v>
      </c>
      <c r="U97" t="str">
        <f t="shared" si="2"/>
        <v>030922201720807000000140000000100000000000000010000004300000186000000010000001800000024000000260000000100000015000003300</v>
      </c>
    </row>
    <row r="98" spans="1:21" ht="12.75">
      <c r="A98" s="40" t="s">
        <v>88</v>
      </c>
      <c r="B98" t="str">
        <f>Info!$B$2</f>
        <v>922</v>
      </c>
      <c r="C98" t="str">
        <f>Info!$B$3</f>
        <v>2017</v>
      </c>
      <c r="D98" t="s">
        <v>437</v>
      </c>
      <c r="E98" s="29">
        <v>20808</v>
      </c>
      <c r="F98" s="167">
        <f>+ROUND(+'MODELLO LA'!F44,0)</f>
        <v>0</v>
      </c>
      <c r="G98" s="167">
        <f>+ROUND(+'MODELLO LA'!G44,0)</f>
        <v>0</v>
      </c>
      <c r="H98" s="167">
        <f>+ROUND(+'MODELLO LA'!H44,0)</f>
        <v>0</v>
      </c>
      <c r="I98" s="167">
        <f>+ROUND(+'MODELLO LA'!I44,0)</f>
        <v>0</v>
      </c>
      <c r="J98" s="167">
        <f>+ROUND(+'MODELLO LA'!J44,0)</f>
        <v>0</v>
      </c>
      <c r="K98" s="167">
        <f>+ROUND(+'MODELLO LA'!K44,0)</f>
        <v>0</v>
      </c>
      <c r="L98" s="167">
        <f>+ROUND(+'MODELLO LA'!L44,0)</f>
        <v>0</v>
      </c>
      <c r="M98" s="167">
        <f>+ROUND(+'MODELLO LA'!M44,0)</f>
        <v>0</v>
      </c>
      <c r="N98" s="167">
        <f>+ROUND(+'MODELLO LA'!N44,0)</f>
        <v>0</v>
      </c>
      <c r="O98" s="167">
        <f>+ROUND(+'MODELLO LA'!O44,0)</f>
        <v>0</v>
      </c>
      <c r="P98" s="167">
        <f>+ROUND(+'MODELLO LA'!P44,0)</f>
        <v>0</v>
      </c>
      <c r="Q98" s="167">
        <f>+ROUND(+'MODELLO LA'!Q44,0)</f>
        <v>0</v>
      </c>
      <c r="R98" s="168">
        <f t="shared" si="5"/>
        <v>0</v>
      </c>
      <c r="S98" s="30">
        <v>0</v>
      </c>
      <c r="T98" s="35" t="s">
        <v>435</v>
      </c>
      <c r="U98" t="str">
        <f t="shared" si="2"/>
        <v>030922201720808000000000000000000000000000000000000000000000000000000000000000000000000000000000000000000000000000000000</v>
      </c>
    </row>
    <row r="99" spans="1:21" ht="12.75">
      <c r="A99" s="40" t="s">
        <v>88</v>
      </c>
      <c r="B99" t="str">
        <f>Info!$B$2</f>
        <v>922</v>
      </c>
      <c r="C99" t="str">
        <f>Info!$B$3</f>
        <v>2017</v>
      </c>
      <c r="D99" t="s">
        <v>437</v>
      </c>
      <c r="E99" s="29">
        <v>20901</v>
      </c>
      <c r="F99" s="167">
        <f>+ROUND(+'MODELLO LA'!F46,0)</f>
        <v>0</v>
      </c>
      <c r="G99" s="167">
        <f>+ROUND(+'MODELLO LA'!G46,0)</f>
        <v>0</v>
      </c>
      <c r="H99" s="167">
        <f>+ROUND(+'MODELLO LA'!H46,0)</f>
        <v>0</v>
      </c>
      <c r="I99" s="167">
        <f>+ROUND(+'MODELLO LA'!I46,0)</f>
        <v>0</v>
      </c>
      <c r="J99" s="167">
        <f>+ROUND(+'MODELLO LA'!J46,0)</f>
        <v>0</v>
      </c>
      <c r="K99" s="167">
        <f>+ROUND(+'MODELLO LA'!K46,0)</f>
        <v>0</v>
      </c>
      <c r="L99" s="167">
        <f>+ROUND(+'MODELLO LA'!L46,0)</f>
        <v>0</v>
      </c>
      <c r="M99" s="167">
        <f>+ROUND(+'MODELLO LA'!M46,0)</f>
        <v>0</v>
      </c>
      <c r="N99" s="167">
        <f>+ROUND(+'MODELLO LA'!N46,0)</f>
        <v>0</v>
      </c>
      <c r="O99" s="167">
        <f>+ROUND(+'MODELLO LA'!O46,0)</f>
        <v>0</v>
      </c>
      <c r="P99" s="167">
        <f>+ROUND(+'MODELLO LA'!P46,0)</f>
        <v>0</v>
      </c>
      <c r="Q99" s="167">
        <f>+ROUND(+'MODELLO LA'!Q46,0)</f>
        <v>0</v>
      </c>
      <c r="R99" s="168">
        <f t="shared" si="5"/>
        <v>0</v>
      </c>
      <c r="S99" s="30">
        <v>0</v>
      </c>
      <c r="T99" s="35" t="s">
        <v>435</v>
      </c>
      <c r="U99" t="str">
        <f t="shared" si="2"/>
        <v>030922201720901000000000000000000000000000000000000000000000000000000000000000000000000000000000000000000000000000000000</v>
      </c>
    </row>
    <row r="100" spans="1:21" ht="12.75">
      <c r="A100" s="40" t="s">
        <v>88</v>
      </c>
      <c r="B100" t="str">
        <f>Info!$B$2</f>
        <v>922</v>
      </c>
      <c r="C100" t="str">
        <f>Info!$B$3</f>
        <v>2017</v>
      </c>
      <c r="D100" t="s">
        <v>437</v>
      </c>
      <c r="E100" s="29">
        <v>20902</v>
      </c>
      <c r="F100" s="167">
        <f>+ROUND(+'MODELLO LA'!F47,0)</f>
        <v>0</v>
      </c>
      <c r="G100" s="167">
        <f>+ROUND(+'MODELLO LA'!G47,0)</f>
        <v>0</v>
      </c>
      <c r="H100" s="167">
        <f>+ROUND(+'MODELLO LA'!H47,0)</f>
        <v>0</v>
      </c>
      <c r="I100" s="167">
        <f>+ROUND(+'MODELLO LA'!I47,0)</f>
        <v>0</v>
      </c>
      <c r="J100" s="167">
        <f>+ROUND(+'MODELLO LA'!J47,0)</f>
        <v>0</v>
      </c>
      <c r="K100" s="167">
        <f>+ROUND(+'MODELLO LA'!K47,0)</f>
        <v>0</v>
      </c>
      <c r="L100" s="167">
        <f>+ROUND(+'MODELLO LA'!L47,0)</f>
        <v>0</v>
      </c>
      <c r="M100" s="167">
        <f>+ROUND(+'MODELLO LA'!M47,0)</f>
        <v>0</v>
      </c>
      <c r="N100" s="167">
        <f>+ROUND(+'MODELLO LA'!N47,0)</f>
        <v>0</v>
      </c>
      <c r="O100" s="167">
        <f>+ROUND(+'MODELLO LA'!O47,0)</f>
        <v>0</v>
      </c>
      <c r="P100" s="167">
        <f>+ROUND(+'MODELLO LA'!P47,0)</f>
        <v>0</v>
      </c>
      <c r="Q100" s="167">
        <f>+ROUND(+'MODELLO LA'!Q47,0)</f>
        <v>0</v>
      </c>
      <c r="R100" s="168">
        <f t="shared" si="5"/>
        <v>0</v>
      </c>
      <c r="S100" s="30">
        <v>0</v>
      </c>
      <c r="T100" s="35" t="s">
        <v>435</v>
      </c>
      <c r="U100" t="str">
        <f t="shared" si="2"/>
        <v>030922201720902000000000000000000000000000000000000000000000000000000000000000000000000000000000000000000000000000000000</v>
      </c>
    </row>
    <row r="101" spans="1:21" ht="12.75">
      <c r="A101" s="40" t="s">
        <v>88</v>
      </c>
      <c r="B101" t="str">
        <f>Info!$B$2</f>
        <v>922</v>
      </c>
      <c r="C101" t="str">
        <f>Info!$B$3</f>
        <v>2017</v>
      </c>
      <c r="D101" t="s">
        <v>437</v>
      </c>
      <c r="E101" s="29">
        <v>20903</v>
      </c>
      <c r="F101" s="167">
        <f>+ROUND(+'MODELLO LA'!F48,0)</f>
        <v>0</v>
      </c>
      <c r="G101" s="167">
        <f>+ROUND(+'MODELLO LA'!G48,0)</f>
        <v>0</v>
      </c>
      <c r="H101" s="167">
        <f>+ROUND(+'MODELLO LA'!H48,0)</f>
        <v>0</v>
      </c>
      <c r="I101" s="167">
        <f>+ROUND(+'MODELLO LA'!I48,0)</f>
        <v>0</v>
      </c>
      <c r="J101" s="167">
        <f>+ROUND(+'MODELLO LA'!J48,0)</f>
        <v>0</v>
      </c>
      <c r="K101" s="167">
        <f>+ROUND(+'MODELLO LA'!K48,0)</f>
        <v>0</v>
      </c>
      <c r="L101" s="167">
        <f>+ROUND(+'MODELLO LA'!L48,0)</f>
        <v>0</v>
      </c>
      <c r="M101" s="167">
        <f>+ROUND(+'MODELLO LA'!M48,0)</f>
        <v>0</v>
      </c>
      <c r="N101" s="167">
        <f>+ROUND(+'MODELLO LA'!N48,0)</f>
        <v>0</v>
      </c>
      <c r="O101" s="167">
        <f>+ROUND(+'MODELLO LA'!O48,0)</f>
        <v>0</v>
      </c>
      <c r="P101" s="167">
        <f>+ROUND(+'MODELLO LA'!P48,0)</f>
        <v>0</v>
      </c>
      <c r="Q101" s="167">
        <f>+ROUND(+'MODELLO LA'!Q48,0)</f>
        <v>0</v>
      </c>
      <c r="R101" s="168">
        <f t="shared" si="5"/>
        <v>0</v>
      </c>
      <c r="S101" s="30">
        <v>0</v>
      </c>
      <c r="T101" s="35" t="s">
        <v>435</v>
      </c>
      <c r="U101" t="str">
        <f t="shared" si="2"/>
        <v>030922201720903000000000000000000000000000000000000000000000000000000000000000000000000000000000000000000000000000000000</v>
      </c>
    </row>
    <row r="102" spans="1:21" ht="12.75">
      <c r="A102" s="40" t="s">
        <v>88</v>
      </c>
      <c r="B102" t="str">
        <f>Info!$B$2</f>
        <v>922</v>
      </c>
      <c r="C102" t="str">
        <f>Info!$B$3</f>
        <v>2017</v>
      </c>
      <c r="D102" t="s">
        <v>437</v>
      </c>
      <c r="E102" s="29">
        <v>20904</v>
      </c>
      <c r="F102" s="167">
        <f>+ROUND(+'MODELLO LA'!F49,0)</f>
        <v>0</v>
      </c>
      <c r="G102" s="167">
        <f>+ROUND(+'MODELLO LA'!G49,0)</f>
        <v>0</v>
      </c>
      <c r="H102" s="167">
        <f>+ROUND(+'MODELLO LA'!H49,0)</f>
        <v>0</v>
      </c>
      <c r="I102" s="167">
        <f>+ROUND(+'MODELLO LA'!I49,0)</f>
        <v>0</v>
      </c>
      <c r="J102" s="167">
        <f>+ROUND(+'MODELLO LA'!J49,0)</f>
        <v>0</v>
      </c>
      <c r="K102" s="167">
        <f>+ROUND(+'MODELLO LA'!K49,0)</f>
        <v>0</v>
      </c>
      <c r="L102" s="167">
        <f>+ROUND(+'MODELLO LA'!L49,0)</f>
        <v>0</v>
      </c>
      <c r="M102" s="167">
        <f>+ROUND(+'MODELLO LA'!M49,0)</f>
        <v>0</v>
      </c>
      <c r="N102" s="167">
        <f>+ROUND(+'MODELLO LA'!N49,0)</f>
        <v>0</v>
      </c>
      <c r="O102" s="167">
        <f>+ROUND(+'MODELLO LA'!O49,0)</f>
        <v>0</v>
      </c>
      <c r="P102" s="167">
        <f>+ROUND(+'MODELLO LA'!P49,0)</f>
        <v>0</v>
      </c>
      <c r="Q102" s="167">
        <f>+ROUND(+'MODELLO LA'!Q49,0)</f>
        <v>0</v>
      </c>
      <c r="R102" s="168">
        <f t="shared" si="5"/>
        <v>0</v>
      </c>
      <c r="S102" s="30">
        <v>0</v>
      </c>
      <c r="T102" s="35" t="s">
        <v>435</v>
      </c>
      <c r="U102" t="str">
        <f t="shared" si="2"/>
        <v>030922201720904000000000000000000000000000000000000000000000000000000000000000000000000000000000000000000000000000000000</v>
      </c>
    </row>
    <row r="103" spans="1:21" ht="12.75">
      <c r="A103" s="40" t="s">
        <v>88</v>
      </c>
      <c r="B103" t="str">
        <f>Info!$B$2</f>
        <v>922</v>
      </c>
      <c r="C103" t="str">
        <f>Info!$B$3</f>
        <v>2017</v>
      </c>
      <c r="D103" t="s">
        <v>437</v>
      </c>
      <c r="E103" s="29">
        <v>20905</v>
      </c>
      <c r="F103" s="167">
        <f>+ROUND(+'MODELLO LA'!F50,0)</f>
        <v>0</v>
      </c>
      <c r="G103" s="167">
        <f>+ROUND(+'MODELLO LA'!G50,0)</f>
        <v>0</v>
      </c>
      <c r="H103" s="167">
        <f>+ROUND(+'MODELLO LA'!H50,0)</f>
        <v>0</v>
      </c>
      <c r="I103" s="167">
        <f>+ROUND(+'MODELLO LA'!I50,0)</f>
        <v>0</v>
      </c>
      <c r="J103" s="167">
        <f>+ROUND(+'MODELLO LA'!J50,0)</f>
        <v>0</v>
      </c>
      <c r="K103" s="167">
        <f>+ROUND(+'MODELLO LA'!K50,0)</f>
        <v>0</v>
      </c>
      <c r="L103" s="167">
        <f>+ROUND(+'MODELLO LA'!L50,0)</f>
        <v>0</v>
      </c>
      <c r="M103" s="167">
        <f>+ROUND(+'MODELLO LA'!M50,0)</f>
        <v>0</v>
      </c>
      <c r="N103" s="167">
        <f>+ROUND(+'MODELLO LA'!N50,0)</f>
        <v>0</v>
      </c>
      <c r="O103" s="167">
        <f>+ROUND(+'MODELLO LA'!O50,0)</f>
        <v>0</v>
      </c>
      <c r="P103" s="167">
        <f>+ROUND(+'MODELLO LA'!P50,0)</f>
        <v>0</v>
      </c>
      <c r="Q103" s="167">
        <f>+ROUND(+'MODELLO LA'!Q50,0)</f>
        <v>0</v>
      </c>
      <c r="R103" s="168">
        <f t="shared" si="5"/>
        <v>0</v>
      </c>
      <c r="S103" s="30">
        <v>0</v>
      </c>
      <c r="T103" s="35" t="s">
        <v>435</v>
      </c>
      <c r="U103" t="str">
        <f t="shared" si="2"/>
        <v>030922201720905000000000000000000000000000000000000000000000000000000000000000000000000000000000000000000000000000000000</v>
      </c>
    </row>
    <row r="104" spans="1:21" ht="12.75">
      <c r="A104" s="40" t="s">
        <v>88</v>
      </c>
      <c r="B104" t="str">
        <f>Info!$B$2</f>
        <v>922</v>
      </c>
      <c r="C104" t="str">
        <f>Info!$B$3</f>
        <v>2017</v>
      </c>
      <c r="D104" t="s">
        <v>437</v>
      </c>
      <c r="E104" s="29">
        <v>20906</v>
      </c>
      <c r="F104" s="167">
        <f>+ROUND(+'MODELLO LA'!F51,0)</f>
        <v>0</v>
      </c>
      <c r="G104" s="167">
        <f>+ROUND(+'MODELLO LA'!G51,0)</f>
        <v>0</v>
      </c>
      <c r="H104" s="167">
        <f>+ROUND(+'MODELLO LA'!H51,0)</f>
        <v>0</v>
      </c>
      <c r="I104" s="167">
        <f>+ROUND(+'MODELLO LA'!I51,0)</f>
        <v>0</v>
      </c>
      <c r="J104" s="167">
        <f>+ROUND(+'MODELLO LA'!J51,0)</f>
        <v>0</v>
      </c>
      <c r="K104" s="167">
        <f>+ROUND(+'MODELLO LA'!K51,0)</f>
        <v>0</v>
      </c>
      <c r="L104" s="167">
        <f>+ROUND(+'MODELLO LA'!L51,0)</f>
        <v>0</v>
      </c>
      <c r="M104" s="167">
        <f>+ROUND(+'MODELLO LA'!M51,0)</f>
        <v>0</v>
      </c>
      <c r="N104" s="167">
        <f>+ROUND(+'MODELLO LA'!N51,0)</f>
        <v>0</v>
      </c>
      <c r="O104" s="167">
        <f>+ROUND(+'MODELLO LA'!O51,0)</f>
        <v>0</v>
      </c>
      <c r="P104" s="167">
        <f>+ROUND(+'MODELLO LA'!P51,0)</f>
        <v>0</v>
      </c>
      <c r="Q104" s="167">
        <f>+ROUND(+'MODELLO LA'!Q51,0)</f>
        <v>0</v>
      </c>
      <c r="R104" s="168">
        <f t="shared" si="5"/>
        <v>0</v>
      </c>
      <c r="S104" s="30">
        <v>0</v>
      </c>
      <c r="T104" s="35" t="s">
        <v>435</v>
      </c>
      <c r="U104" t="str">
        <f t="shared" si="2"/>
        <v>030922201720906000000000000000000000000000000000000000000000000000000000000000000000000000000000000000000000000000000000</v>
      </c>
    </row>
    <row r="105" spans="1:21" ht="12.75">
      <c r="A105" s="40" t="s">
        <v>88</v>
      </c>
      <c r="B105" t="str">
        <f>Info!$B$2</f>
        <v>922</v>
      </c>
      <c r="C105" t="str">
        <f>Info!$B$3</f>
        <v>2017</v>
      </c>
      <c r="D105" t="s">
        <v>437</v>
      </c>
      <c r="E105" s="29">
        <v>21001</v>
      </c>
      <c r="F105" s="167">
        <f>+ROUND(+'MODELLO LA'!F53,0)</f>
        <v>0</v>
      </c>
      <c r="G105" s="167">
        <f>+ROUND(+'MODELLO LA'!G53,0)</f>
        <v>0</v>
      </c>
      <c r="H105" s="167">
        <f>+ROUND(+'MODELLO LA'!H53,0)</f>
        <v>0</v>
      </c>
      <c r="I105" s="167">
        <f>+ROUND(+'MODELLO LA'!I53,0)</f>
        <v>0</v>
      </c>
      <c r="J105" s="167">
        <f>+ROUND(+'MODELLO LA'!J53,0)</f>
        <v>0</v>
      </c>
      <c r="K105" s="167">
        <f>+ROUND(+'MODELLO LA'!K53,0)</f>
        <v>0</v>
      </c>
      <c r="L105" s="167">
        <f>+ROUND(+'MODELLO LA'!L53,0)</f>
        <v>0</v>
      </c>
      <c r="M105" s="167">
        <f>+ROUND(+'MODELLO LA'!M53,0)</f>
        <v>0</v>
      </c>
      <c r="N105" s="167">
        <f>+ROUND(+'MODELLO LA'!N53,0)</f>
        <v>0</v>
      </c>
      <c r="O105" s="167">
        <f>+ROUND(+'MODELLO LA'!O53,0)</f>
        <v>0</v>
      </c>
      <c r="P105" s="167">
        <f>+ROUND(+'MODELLO LA'!P53,0)</f>
        <v>0</v>
      </c>
      <c r="Q105" s="167">
        <f>+ROUND(+'MODELLO LA'!Q53,0)</f>
        <v>0</v>
      </c>
      <c r="R105" s="168">
        <f t="shared" si="5"/>
        <v>0</v>
      </c>
      <c r="S105" s="30">
        <v>0</v>
      </c>
      <c r="T105" s="35" t="s">
        <v>435</v>
      </c>
      <c r="U105" t="str">
        <f t="shared" si="2"/>
        <v>030922201721001000000000000000000000000000000000000000000000000000000000000000000000000000000000000000000000000000000000</v>
      </c>
    </row>
    <row r="106" spans="1:21" ht="12.75">
      <c r="A106" s="40" t="s">
        <v>88</v>
      </c>
      <c r="B106" t="str">
        <f>Info!$B$2</f>
        <v>922</v>
      </c>
      <c r="C106" t="str">
        <f>Info!$B$3</f>
        <v>2017</v>
      </c>
      <c r="D106" t="s">
        <v>437</v>
      </c>
      <c r="E106" s="29">
        <v>21002</v>
      </c>
      <c r="F106" s="167">
        <f>+ROUND(+'MODELLO LA'!F54,0)</f>
        <v>0</v>
      </c>
      <c r="G106" s="167">
        <f>+ROUND(+'MODELLO LA'!G54,0)</f>
        <v>0</v>
      </c>
      <c r="H106" s="167">
        <f>+ROUND(+'MODELLO LA'!H54,0)</f>
        <v>0</v>
      </c>
      <c r="I106" s="167">
        <f>+ROUND(+'MODELLO LA'!I54,0)</f>
        <v>0</v>
      </c>
      <c r="J106" s="167">
        <f>+ROUND(+'MODELLO LA'!J54,0)</f>
        <v>0</v>
      </c>
      <c r="K106" s="167">
        <f>+ROUND(+'MODELLO LA'!K54,0)</f>
        <v>0</v>
      </c>
      <c r="L106" s="167">
        <f>+ROUND(+'MODELLO LA'!L54,0)</f>
        <v>0</v>
      </c>
      <c r="M106" s="167">
        <f>+ROUND(+'MODELLO LA'!M54,0)</f>
        <v>0</v>
      </c>
      <c r="N106" s="167">
        <f>+ROUND(+'MODELLO LA'!N54,0)</f>
        <v>0</v>
      </c>
      <c r="O106" s="167">
        <f>+ROUND(+'MODELLO LA'!O54,0)</f>
        <v>0</v>
      </c>
      <c r="P106" s="167">
        <f>+ROUND(+'MODELLO LA'!P54,0)</f>
        <v>0</v>
      </c>
      <c r="Q106" s="167">
        <f>+ROUND(+'MODELLO LA'!Q54,0)</f>
        <v>0</v>
      </c>
      <c r="R106" s="168">
        <f t="shared" si="5"/>
        <v>0</v>
      </c>
      <c r="S106" s="30">
        <v>0</v>
      </c>
      <c r="T106" s="35" t="s">
        <v>435</v>
      </c>
      <c r="U106" t="str">
        <f t="shared" si="2"/>
        <v>030922201721002000000000000000000000000000000000000000000000000000000000000000000000000000000000000000000000000000000000</v>
      </c>
    </row>
    <row r="107" spans="1:21" ht="12.75">
      <c r="A107" s="40" t="s">
        <v>88</v>
      </c>
      <c r="B107" t="str">
        <f>Info!$B$2</f>
        <v>922</v>
      </c>
      <c r="C107" t="str">
        <f>Info!$B$3</f>
        <v>2017</v>
      </c>
      <c r="D107" t="s">
        <v>437</v>
      </c>
      <c r="E107" s="29">
        <v>21003</v>
      </c>
      <c r="F107" s="167">
        <f>+ROUND(+'MODELLO LA'!F55,0)</f>
        <v>0</v>
      </c>
      <c r="G107" s="167">
        <f>+ROUND(+'MODELLO LA'!G55,0)</f>
        <v>0</v>
      </c>
      <c r="H107" s="167">
        <f>+ROUND(+'MODELLO LA'!H55,0)</f>
        <v>0</v>
      </c>
      <c r="I107" s="167">
        <f>+ROUND(+'MODELLO LA'!I55,0)</f>
        <v>0</v>
      </c>
      <c r="J107" s="167">
        <f>+ROUND(+'MODELLO LA'!J55,0)</f>
        <v>0</v>
      </c>
      <c r="K107" s="167">
        <f>+ROUND(+'MODELLO LA'!K55,0)</f>
        <v>0</v>
      </c>
      <c r="L107" s="167">
        <f>+ROUND(+'MODELLO LA'!L55,0)</f>
        <v>0</v>
      </c>
      <c r="M107" s="167">
        <f>+ROUND(+'MODELLO LA'!M55,0)</f>
        <v>0</v>
      </c>
      <c r="N107" s="167">
        <f>+ROUND(+'MODELLO LA'!N55,0)</f>
        <v>0</v>
      </c>
      <c r="O107" s="167">
        <f>+ROUND(+'MODELLO LA'!O55,0)</f>
        <v>0</v>
      </c>
      <c r="P107" s="167">
        <f>+ROUND(+'MODELLO LA'!P55,0)</f>
        <v>0</v>
      </c>
      <c r="Q107" s="167">
        <f>+ROUND(+'MODELLO LA'!Q55,0)</f>
        <v>0</v>
      </c>
      <c r="R107" s="168">
        <f t="shared" si="5"/>
        <v>0</v>
      </c>
      <c r="S107" s="30">
        <v>0</v>
      </c>
      <c r="T107" s="35" t="s">
        <v>435</v>
      </c>
      <c r="U107" t="str">
        <f t="shared" si="2"/>
        <v>030922201721003000000000000000000000000000000000000000000000000000000000000000000000000000000000000000000000000000000000</v>
      </c>
    </row>
    <row r="108" spans="1:21" ht="12.75">
      <c r="A108" s="40" t="s">
        <v>88</v>
      </c>
      <c r="B108" t="str">
        <f>Info!$B$2</f>
        <v>922</v>
      </c>
      <c r="C108" t="str">
        <f>Info!$B$3</f>
        <v>2017</v>
      </c>
      <c r="D108" t="s">
        <v>437</v>
      </c>
      <c r="E108" s="29">
        <v>21004</v>
      </c>
      <c r="F108" s="167">
        <f>+ROUND(+'MODELLO LA'!F56,0)</f>
        <v>0</v>
      </c>
      <c r="G108" s="167">
        <f>+ROUND(+'MODELLO LA'!G56,0)</f>
        <v>0</v>
      </c>
      <c r="H108" s="167">
        <f>+ROUND(+'MODELLO LA'!H56,0)</f>
        <v>0</v>
      </c>
      <c r="I108" s="167">
        <f>+ROUND(+'MODELLO LA'!I56,0)</f>
        <v>0</v>
      </c>
      <c r="J108" s="167">
        <f>+ROUND(+'MODELLO LA'!J56,0)</f>
        <v>0</v>
      </c>
      <c r="K108" s="167">
        <f>+ROUND(+'MODELLO LA'!K56,0)</f>
        <v>0</v>
      </c>
      <c r="L108" s="167">
        <f>+ROUND(+'MODELLO LA'!L56,0)</f>
        <v>0</v>
      </c>
      <c r="M108" s="167">
        <f>+ROUND(+'MODELLO LA'!M56,0)</f>
        <v>0</v>
      </c>
      <c r="N108" s="167">
        <f>+ROUND(+'MODELLO LA'!N56,0)</f>
        <v>0</v>
      </c>
      <c r="O108" s="167">
        <f>+ROUND(+'MODELLO LA'!O56,0)</f>
        <v>0</v>
      </c>
      <c r="P108" s="167">
        <f>+ROUND(+'MODELLO LA'!P56,0)</f>
        <v>0</v>
      </c>
      <c r="Q108" s="167">
        <f>+ROUND(+'MODELLO LA'!Q56,0)</f>
        <v>0</v>
      </c>
      <c r="R108" s="168">
        <f t="shared" si="5"/>
        <v>0</v>
      </c>
      <c r="S108" s="30">
        <v>0</v>
      </c>
      <c r="T108" s="35" t="s">
        <v>435</v>
      </c>
      <c r="U108" t="str">
        <f t="shared" si="2"/>
        <v>030922201721004000000000000000000000000000000000000000000000000000000000000000000000000000000000000000000000000000000000</v>
      </c>
    </row>
    <row r="109" spans="1:21" ht="12.75">
      <c r="A109" s="40" t="s">
        <v>88</v>
      </c>
      <c r="B109" t="str">
        <f>Info!$B$2</f>
        <v>922</v>
      </c>
      <c r="C109" t="str">
        <f>Info!$B$3</f>
        <v>2017</v>
      </c>
      <c r="D109" t="s">
        <v>437</v>
      </c>
      <c r="E109" s="29">
        <v>21005</v>
      </c>
      <c r="F109" s="167">
        <f>+ROUND(+'MODELLO LA'!F57,0)</f>
        <v>0</v>
      </c>
      <c r="G109" s="167">
        <f>+ROUND(+'MODELLO LA'!G57,0)</f>
        <v>0</v>
      </c>
      <c r="H109" s="167">
        <f>+ROUND(+'MODELLO LA'!H57,0)</f>
        <v>0</v>
      </c>
      <c r="I109" s="167">
        <f>+ROUND(+'MODELLO LA'!I57,0)</f>
        <v>0</v>
      </c>
      <c r="J109" s="167">
        <f>+ROUND(+'MODELLO LA'!J57,0)</f>
        <v>0</v>
      </c>
      <c r="K109" s="167">
        <f>+ROUND(+'MODELLO LA'!K57,0)</f>
        <v>0</v>
      </c>
      <c r="L109" s="167">
        <f>+ROUND(+'MODELLO LA'!L57,0)</f>
        <v>0</v>
      </c>
      <c r="M109" s="167">
        <f>+ROUND(+'MODELLO LA'!M57,0)</f>
        <v>0</v>
      </c>
      <c r="N109" s="167">
        <f>+ROUND(+'MODELLO LA'!N57,0)</f>
        <v>0</v>
      </c>
      <c r="O109" s="167">
        <f>+ROUND(+'MODELLO LA'!O57,0)</f>
        <v>0</v>
      </c>
      <c r="P109" s="167">
        <f>+ROUND(+'MODELLO LA'!P57,0)</f>
        <v>0</v>
      </c>
      <c r="Q109" s="167">
        <f>+ROUND(+'MODELLO LA'!Q57,0)</f>
        <v>0</v>
      </c>
      <c r="R109" s="168">
        <f t="shared" si="5"/>
        <v>0</v>
      </c>
      <c r="S109" s="30">
        <v>0</v>
      </c>
      <c r="T109" s="35" t="s">
        <v>435</v>
      </c>
      <c r="U109" t="str">
        <f t="shared" si="2"/>
        <v>030922201721005000000000000000000000000000000000000000000000000000000000000000000000000000000000000000000000000000000000</v>
      </c>
    </row>
    <row r="110" spans="1:21" ht="12.75">
      <c r="A110" s="40" t="s">
        <v>88</v>
      </c>
      <c r="B110" t="str">
        <f>Info!$B$2</f>
        <v>922</v>
      </c>
      <c r="C110" t="str">
        <f>Info!$B$3</f>
        <v>2017</v>
      </c>
      <c r="D110" t="s">
        <v>437</v>
      </c>
      <c r="E110" s="29">
        <v>21006</v>
      </c>
      <c r="F110" s="167">
        <f>+ROUND(+'MODELLO LA'!F58,0)</f>
        <v>156</v>
      </c>
      <c r="G110" s="167">
        <f>+ROUND(+'MODELLO LA'!G58,0)</f>
        <v>16</v>
      </c>
      <c r="H110" s="167">
        <f>+ROUND(+'MODELLO LA'!H58,0)</f>
        <v>1</v>
      </c>
      <c r="I110" s="167">
        <f>+ROUND(+'MODELLO LA'!I58,0)</f>
        <v>17</v>
      </c>
      <c r="J110" s="167">
        <f>+ROUND(+'MODELLO LA'!J58,0)</f>
        <v>662</v>
      </c>
      <c r="K110" s="167">
        <f>+ROUND(+'MODELLO LA'!K58,0)</f>
        <v>1499</v>
      </c>
      <c r="L110" s="167">
        <f>+ROUND(+'MODELLO LA'!L58,0)</f>
        <v>10</v>
      </c>
      <c r="M110" s="167">
        <f>+ROUND(+'MODELLO LA'!M58,0)</f>
        <v>378</v>
      </c>
      <c r="N110" s="167">
        <f>+ROUND(+'MODELLO LA'!N58,0)</f>
        <v>280</v>
      </c>
      <c r="O110" s="167">
        <f>+ROUND(+'MODELLO LA'!O58,0)</f>
        <v>198</v>
      </c>
      <c r="P110" s="167">
        <f>+ROUND(+'MODELLO LA'!P58,0)</f>
        <v>13</v>
      </c>
      <c r="Q110" s="167">
        <f>+ROUND(+'MODELLO LA'!Q58,0)</f>
        <v>143</v>
      </c>
      <c r="R110" s="168">
        <f t="shared" si="5"/>
        <v>3373</v>
      </c>
      <c r="S110" s="30">
        <v>0</v>
      </c>
      <c r="T110" s="35" t="s">
        <v>435</v>
      </c>
      <c r="U110" t="str">
        <f t="shared" si="2"/>
        <v>030922201721006000001560000001600000001000000170000066200001499000000100000037800000280000001980000001300000143000033730</v>
      </c>
    </row>
    <row r="111" spans="1:21" ht="12.75">
      <c r="A111" s="40" t="s">
        <v>88</v>
      </c>
      <c r="B111" t="str">
        <f>Info!$B$2</f>
        <v>922</v>
      </c>
      <c r="C111" t="str">
        <f>Info!$B$3</f>
        <v>2017</v>
      </c>
      <c r="D111" t="s">
        <v>437</v>
      </c>
      <c r="E111" s="29">
        <v>21100</v>
      </c>
      <c r="F111" s="167">
        <f>+ROUND(+'MODELLO LA'!F59,0)</f>
        <v>0</v>
      </c>
      <c r="G111" s="167">
        <f>+ROUND(+'MODELLO LA'!G59,0)</f>
        <v>0</v>
      </c>
      <c r="H111" s="167">
        <f>+ROUND(+'MODELLO LA'!H59,0)</f>
        <v>0</v>
      </c>
      <c r="I111" s="167">
        <f>+ROUND(+'MODELLO LA'!I59,0)</f>
        <v>0</v>
      </c>
      <c r="J111" s="167">
        <f>+ROUND(+'MODELLO LA'!J59,0)</f>
        <v>0</v>
      </c>
      <c r="K111" s="167">
        <f>+ROUND(+'MODELLO LA'!K59,0)</f>
        <v>0</v>
      </c>
      <c r="L111" s="167">
        <f>+ROUND(+'MODELLO LA'!L59,0)</f>
        <v>0</v>
      </c>
      <c r="M111" s="167">
        <f>+ROUND(+'MODELLO LA'!M59,0)</f>
        <v>0</v>
      </c>
      <c r="N111" s="167">
        <f>+ROUND(+'MODELLO LA'!N59,0)</f>
        <v>0</v>
      </c>
      <c r="O111" s="167">
        <f>+ROUND(+'MODELLO LA'!O59,0)</f>
        <v>0</v>
      </c>
      <c r="P111" s="167">
        <f>+ROUND(+'MODELLO LA'!P59,0)</f>
        <v>0</v>
      </c>
      <c r="Q111" s="167">
        <f>+ROUND(+'MODELLO LA'!Q59,0)</f>
        <v>0</v>
      </c>
      <c r="R111" s="168">
        <f t="shared" si="5"/>
        <v>0</v>
      </c>
      <c r="S111" s="30">
        <v>0</v>
      </c>
      <c r="T111" s="35" t="s">
        <v>435</v>
      </c>
      <c r="U111" t="str">
        <f t="shared" si="2"/>
        <v>030922201721100000000000000000000000000000000000000000000000000000000000000000000000000000000000000000000000000000000000</v>
      </c>
    </row>
    <row r="112" spans="1:21" ht="12.75">
      <c r="A112" s="40" t="s">
        <v>88</v>
      </c>
      <c r="B112" t="str">
        <f>Info!$B$2</f>
        <v>922</v>
      </c>
      <c r="C112" t="str">
        <f>Info!$B$3</f>
        <v>2017</v>
      </c>
      <c r="D112" s="31" t="s">
        <v>437</v>
      </c>
      <c r="E112" s="32">
        <v>29999</v>
      </c>
      <c r="F112" s="169">
        <f>SUM(F80:F111)</f>
        <v>50566</v>
      </c>
      <c r="G112" s="169">
        <f aca="true" t="shared" si="6" ref="G112:Q112">SUM(G80:G111)</f>
        <v>268</v>
      </c>
      <c r="H112" s="169">
        <f t="shared" si="6"/>
        <v>10</v>
      </c>
      <c r="I112" s="169">
        <f t="shared" si="6"/>
        <v>5931</v>
      </c>
      <c r="J112" s="169">
        <f t="shared" si="6"/>
        <v>12757</v>
      </c>
      <c r="K112" s="169">
        <f t="shared" si="6"/>
        <v>18357</v>
      </c>
      <c r="L112" s="169">
        <f t="shared" si="6"/>
        <v>111</v>
      </c>
      <c r="M112" s="169">
        <f t="shared" si="6"/>
        <v>3999</v>
      </c>
      <c r="N112" s="169">
        <f t="shared" si="6"/>
        <v>4317</v>
      </c>
      <c r="O112" s="169">
        <f t="shared" si="6"/>
        <v>4777</v>
      </c>
      <c r="P112" s="169">
        <f t="shared" si="6"/>
        <v>154</v>
      </c>
      <c r="Q112" s="169">
        <f t="shared" si="6"/>
        <v>9698</v>
      </c>
      <c r="R112" s="168">
        <f>SUM(F112:Q112)</f>
        <v>110945</v>
      </c>
      <c r="S112" s="30">
        <v>0</v>
      </c>
      <c r="T112" s="31" t="s">
        <v>435</v>
      </c>
      <c r="U112" t="str">
        <f t="shared" si="2"/>
        <v>030922201729999000505660000026800000010000059310001275700018357000001110000399900004317000047770000015400009698001109450</v>
      </c>
    </row>
    <row r="113" spans="1:21" ht="12.75">
      <c r="A113" s="40" t="s">
        <v>88</v>
      </c>
      <c r="B113" t="str">
        <f>Info!$B$2</f>
        <v>922</v>
      </c>
      <c r="C113" t="str">
        <f>Info!$B$3</f>
        <v>2017</v>
      </c>
      <c r="D113" t="s">
        <v>437</v>
      </c>
      <c r="E113" s="29">
        <v>30100</v>
      </c>
      <c r="F113" s="167">
        <f>+ROUND(+'MODELLO LA'!F62,0)</f>
        <v>0</v>
      </c>
      <c r="G113" s="167">
        <f>+ROUND(+'MODELLO LA'!G62,0)</f>
        <v>0</v>
      </c>
      <c r="H113" s="167">
        <f>+ROUND(+'MODELLO LA'!H62,0)</f>
        <v>0</v>
      </c>
      <c r="I113" s="167">
        <f>+ROUND(+'MODELLO LA'!I62,0)</f>
        <v>0</v>
      </c>
      <c r="J113" s="167">
        <f>+ROUND(+'MODELLO LA'!J62,0)</f>
        <v>0</v>
      </c>
      <c r="K113" s="167">
        <f>+ROUND(+'MODELLO LA'!K62,0)</f>
        <v>0</v>
      </c>
      <c r="L113" s="167">
        <f>+ROUND(+'MODELLO LA'!L62,0)</f>
        <v>0</v>
      </c>
      <c r="M113" s="167">
        <f>+ROUND(+'MODELLO LA'!M62,0)</f>
        <v>0</v>
      </c>
      <c r="N113" s="167">
        <f>+ROUND(+'MODELLO LA'!N62,0)</f>
        <v>0</v>
      </c>
      <c r="O113" s="167">
        <f>+ROUND(+'MODELLO LA'!O62,0)</f>
        <v>0</v>
      </c>
      <c r="P113" s="167">
        <f>+ROUND(+'MODELLO LA'!P62,0)</f>
        <v>0</v>
      </c>
      <c r="Q113" s="167">
        <f>+ROUND(+'MODELLO LA'!Q62,0)</f>
        <v>0</v>
      </c>
      <c r="R113" s="168">
        <f>SUM(F113:Q113)</f>
        <v>0</v>
      </c>
      <c r="S113" s="30">
        <v>0</v>
      </c>
      <c r="T113" s="35" t="s">
        <v>435</v>
      </c>
      <c r="U113" t="str">
        <f t="shared" si="2"/>
        <v>030922201730100000000000000000000000000000000000000000000000000000000000000000000000000000000000000000000000000000000000</v>
      </c>
    </row>
    <row r="114" spans="1:21" ht="12.75">
      <c r="A114" s="40" t="s">
        <v>88</v>
      </c>
      <c r="B114" t="str">
        <f>Info!$B$2</f>
        <v>922</v>
      </c>
      <c r="C114" t="str">
        <f>Info!$B$3</f>
        <v>2017</v>
      </c>
      <c r="D114" t="s">
        <v>437</v>
      </c>
      <c r="E114" s="29">
        <v>30201</v>
      </c>
      <c r="F114" s="167">
        <f>+ROUND(+'MODELLO LA'!F64,0)</f>
        <v>255</v>
      </c>
      <c r="G114" s="167">
        <f>+ROUND(+'MODELLO LA'!G64,0)</f>
        <v>26</v>
      </c>
      <c r="H114" s="167">
        <f>+ROUND(+'MODELLO LA'!H64,0)</f>
        <v>2</v>
      </c>
      <c r="I114" s="167">
        <f>+ROUND(+'MODELLO LA'!I64,0)</f>
        <v>29</v>
      </c>
      <c r="J114" s="167">
        <f>+ROUND(+'MODELLO LA'!J64,0)</f>
        <v>1033</v>
      </c>
      <c r="K114" s="167">
        <f>+ROUND(+'MODELLO LA'!K64,0)</f>
        <v>2434</v>
      </c>
      <c r="L114" s="167">
        <f>+ROUND(+'MODELLO LA'!L64,0)</f>
        <v>15</v>
      </c>
      <c r="M114" s="167">
        <f>+ROUND(+'MODELLO LA'!M64,0)</f>
        <v>712</v>
      </c>
      <c r="N114" s="167">
        <f>+ROUND(+'MODELLO LA'!N64,0)</f>
        <v>350</v>
      </c>
      <c r="O114" s="167">
        <f>+ROUND(+'MODELLO LA'!O64,0)</f>
        <v>354</v>
      </c>
      <c r="P114" s="167">
        <f>+ROUND(+'MODELLO LA'!P64,0)</f>
        <v>22</v>
      </c>
      <c r="Q114" s="167">
        <f>+ROUND(+'MODELLO LA'!Q64,0)</f>
        <v>233</v>
      </c>
      <c r="R114" s="168">
        <f aca="true" t="shared" si="7" ref="R114:R122">SUM(F114:Q114)</f>
        <v>5465</v>
      </c>
      <c r="S114" s="30">
        <v>0</v>
      </c>
      <c r="T114" s="35" t="s">
        <v>435</v>
      </c>
      <c r="U114" t="str">
        <f t="shared" si="2"/>
        <v>030922201730201000002550000002600000002000000290000103300002434000000150000071200000350000003540000002200000233000054650</v>
      </c>
    </row>
    <row r="115" spans="1:21" ht="12.75">
      <c r="A115" s="40" t="s">
        <v>88</v>
      </c>
      <c r="B115" t="str">
        <f>Info!$B$2</f>
        <v>922</v>
      </c>
      <c r="C115" t="str">
        <f>Info!$B$3</f>
        <v>2017</v>
      </c>
      <c r="D115" t="s">
        <v>437</v>
      </c>
      <c r="E115" s="29">
        <v>30202</v>
      </c>
      <c r="F115" s="167">
        <f>+ROUND(+'MODELLO LA'!F65,0)</f>
        <v>22489</v>
      </c>
      <c r="G115" s="167">
        <f>+ROUND(+'MODELLO LA'!G65,0)</f>
        <v>439</v>
      </c>
      <c r="H115" s="167">
        <f>+ROUND(+'MODELLO LA'!H65,0)</f>
        <v>21</v>
      </c>
      <c r="I115" s="167">
        <f>+ROUND(+'MODELLO LA'!I65,0)</f>
        <v>7747</v>
      </c>
      <c r="J115" s="167">
        <f>+ROUND(+'MODELLO LA'!J65,0)</f>
        <v>19868</v>
      </c>
      <c r="K115" s="167">
        <f>+ROUND(+'MODELLO LA'!K65,0)</f>
        <v>41175</v>
      </c>
      <c r="L115" s="167">
        <f>+ROUND(+'MODELLO LA'!L65,0)</f>
        <v>223</v>
      </c>
      <c r="M115" s="167">
        <f>+ROUND(+'MODELLO LA'!M65,0)</f>
        <v>6490</v>
      </c>
      <c r="N115" s="167">
        <f>+ROUND(+'MODELLO LA'!N65,0)</f>
        <v>4908</v>
      </c>
      <c r="O115" s="167">
        <f>+ROUND(+'MODELLO LA'!O65,0)</f>
        <v>5202</v>
      </c>
      <c r="P115" s="167">
        <f>+ROUND(+'MODELLO LA'!P65,0)</f>
        <v>307</v>
      </c>
      <c r="Q115" s="167">
        <f>+ROUND(+'MODELLO LA'!Q65,0)</f>
        <v>17295</v>
      </c>
      <c r="R115" s="168">
        <f t="shared" si="7"/>
        <v>126164</v>
      </c>
      <c r="S115" s="30">
        <v>0</v>
      </c>
      <c r="T115" s="35" t="s">
        <v>435</v>
      </c>
      <c r="U115" t="str">
        <f t="shared" si="2"/>
        <v>030922201730202000224890000043900000021000077470001986800041175000002230000649000004908000052020000030700017295001261640</v>
      </c>
    </row>
    <row r="116" spans="1:21" ht="12.75">
      <c r="A116" s="40" t="s">
        <v>88</v>
      </c>
      <c r="B116" t="str">
        <f>Info!$B$2</f>
        <v>922</v>
      </c>
      <c r="C116" t="str">
        <f>Info!$B$3</f>
        <v>2017</v>
      </c>
      <c r="D116" t="s">
        <v>437</v>
      </c>
      <c r="E116" s="29">
        <v>30300</v>
      </c>
      <c r="F116" s="167">
        <f>+ROUND(+'MODELLO LA'!F66,0)</f>
        <v>0</v>
      </c>
      <c r="G116" s="167">
        <f>+ROUND(+'MODELLO LA'!G66,0)</f>
        <v>0</v>
      </c>
      <c r="H116" s="167">
        <f>+ROUND(+'MODELLO LA'!H66,0)</f>
        <v>0</v>
      </c>
      <c r="I116" s="167">
        <f>+ROUND(+'MODELLO LA'!I66,0)</f>
        <v>0</v>
      </c>
      <c r="J116" s="167">
        <f>+ROUND(+'MODELLO LA'!J66,0)</f>
        <v>0</v>
      </c>
      <c r="K116" s="167">
        <f>+ROUND(+'MODELLO LA'!K66,0)</f>
        <v>0</v>
      </c>
      <c r="L116" s="167">
        <f>+ROUND(+'MODELLO LA'!L66,0)</f>
        <v>0</v>
      </c>
      <c r="M116" s="167">
        <f>+ROUND(+'MODELLO LA'!M66,0)</f>
        <v>0</v>
      </c>
      <c r="N116" s="167">
        <f>+ROUND(+'MODELLO LA'!N66,0)</f>
        <v>0</v>
      </c>
      <c r="O116" s="167">
        <f>+ROUND(+'MODELLO LA'!O66,0)</f>
        <v>0</v>
      </c>
      <c r="P116" s="167">
        <f>+ROUND(+'MODELLO LA'!P66,0)</f>
        <v>0</v>
      </c>
      <c r="Q116" s="167">
        <f>+ROUND(+'MODELLO LA'!Q66,0)</f>
        <v>0</v>
      </c>
      <c r="R116" s="168">
        <f t="shared" si="7"/>
        <v>0</v>
      </c>
      <c r="S116" s="30">
        <v>0</v>
      </c>
      <c r="T116" s="35" t="s">
        <v>435</v>
      </c>
      <c r="U116" t="str">
        <f t="shared" si="2"/>
        <v>030922201730300000000000000000000000000000000000000000000000000000000000000000000000000000000000000000000000000000000000</v>
      </c>
    </row>
    <row r="117" spans="1:21" ht="12.75">
      <c r="A117" s="40" t="s">
        <v>88</v>
      </c>
      <c r="B117" t="str">
        <f>Info!$B$2</f>
        <v>922</v>
      </c>
      <c r="C117" t="str">
        <f>Info!$B$3</f>
        <v>2017</v>
      </c>
      <c r="D117" t="s">
        <v>437</v>
      </c>
      <c r="E117" s="29">
        <v>30400</v>
      </c>
      <c r="F117" s="167">
        <f>+ROUND(+'MODELLO LA'!F67,0)</f>
        <v>0</v>
      </c>
      <c r="G117" s="167">
        <f>+ROUND(+'MODELLO LA'!G67,0)</f>
        <v>0</v>
      </c>
      <c r="H117" s="167">
        <f>+ROUND(+'MODELLO LA'!H67,0)</f>
        <v>0</v>
      </c>
      <c r="I117" s="167">
        <f>+ROUND(+'MODELLO LA'!I67,0)</f>
        <v>0</v>
      </c>
      <c r="J117" s="167">
        <f>+ROUND(+'MODELLO LA'!J67,0)</f>
        <v>0</v>
      </c>
      <c r="K117" s="167">
        <f>+ROUND(+'MODELLO LA'!K67,0)</f>
        <v>0</v>
      </c>
      <c r="L117" s="167">
        <f>+ROUND(+'MODELLO LA'!L67,0)</f>
        <v>0</v>
      </c>
      <c r="M117" s="167">
        <f>+ROUND(+'MODELLO LA'!M67,0)</f>
        <v>0</v>
      </c>
      <c r="N117" s="167">
        <f>+ROUND(+'MODELLO LA'!N67,0)</f>
        <v>0</v>
      </c>
      <c r="O117" s="167">
        <f>+ROUND(+'MODELLO LA'!O67,0)</f>
        <v>0</v>
      </c>
      <c r="P117" s="167">
        <f>+ROUND(+'MODELLO LA'!P67,0)</f>
        <v>0</v>
      </c>
      <c r="Q117" s="167">
        <f>+ROUND(+'MODELLO LA'!Q67,0)</f>
        <v>0</v>
      </c>
      <c r="R117" s="168">
        <f t="shared" si="7"/>
        <v>0</v>
      </c>
      <c r="S117" s="30">
        <v>0</v>
      </c>
      <c r="T117" s="35" t="s">
        <v>435</v>
      </c>
      <c r="U117" t="str">
        <f t="shared" si="2"/>
        <v>030922201730400000000000000000000000000000000000000000000000000000000000000000000000000000000000000000000000000000000000</v>
      </c>
    </row>
    <row r="118" spans="1:21" ht="12.75">
      <c r="A118" s="40" t="s">
        <v>88</v>
      </c>
      <c r="B118" t="str">
        <f>Info!$B$2</f>
        <v>922</v>
      </c>
      <c r="C118" t="str">
        <f>Info!$B$3</f>
        <v>2017</v>
      </c>
      <c r="D118" t="s">
        <v>437</v>
      </c>
      <c r="E118" s="29">
        <v>30500</v>
      </c>
      <c r="F118" s="167">
        <f>+ROUND(+'MODELLO LA'!F68,0)</f>
        <v>0</v>
      </c>
      <c r="G118" s="167">
        <f>+ROUND(+'MODELLO LA'!G68,0)</f>
        <v>0</v>
      </c>
      <c r="H118" s="167">
        <f>+ROUND(+'MODELLO LA'!H68,0)</f>
        <v>0</v>
      </c>
      <c r="I118" s="167">
        <f>+ROUND(+'MODELLO LA'!I68,0)</f>
        <v>0</v>
      </c>
      <c r="J118" s="167">
        <f>+ROUND(+'MODELLO LA'!J68,0)</f>
        <v>0</v>
      </c>
      <c r="K118" s="167">
        <f>+ROUND(+'MODELLO LA'!K68,0)</f>
        <v>0</v>
      </c>
      <c r="L118" s="167">
        <f>+ROUND(+'MODELLO LA'!L68,0)</f>
        <v>0</v>
      </c>
      <c r="M118" s="167">
        <f>+ROUND(+'MODELLO LA'!M68,0)</f>
        <v>0</v>
      </c>
      <c r="N118" s="167">
        <f>+ROUND(+'MODELLO LA'!N68,0)</f>
        <v>0</v>
      </c>
      <c r="O118" s="167">
        <f>+ROUND(+'MODELLO LA'!O68,0)</f>
        <v>0</v>
      </c>
      <c r="P118" s="167">
        <f>+ROUND(+'MODELLO LA'!P68,0)</f>
        <v>0</v>
      </c>
      <c r="Q118" s="167">
        <f>+ROUND(+'MODELLO LA'!Q68,0)</f>
        <v>0</v>
      </c>
      <c r="R118" s="168">
        <f t="shared" si="7"/>
        <v>0</v>
      </c>
      <c r="S118" s="30">
        <v>0</v>
      </c>
      <c r="T118" s="35" t="s">
        <v>435</v>
      </c>
      <c r="U118" t="str">
        <f t="shared" si="2"/>
        <v>030922201730500000000000000000000000000000000000000000000000000000000000000000000000000000000000000000000000000000000000</v>
      </c>
    </row>
    <row r="119" spans="1:21" ht="12.75">
      <c r="A119" s="40" t="s">
        <v>88</v>
      </c>
      <c r="B119" t="str">
        <f>Info!$B$2</f>
        <v>922</v>
      </c>
      <c r="C119" t="str">
        <f>Info!$B$3</f>
        <v>2017</v>
      </c>
      <c r="D119" t="s">
        <v>437</v>
      </c>
      <c r="E119" s="29">
        <v>30600</v>
      </c>
      <c r="F119" s="167">
        <f>+ROUND(+'MODELLO LA'!F69,0)</f>
        <v>621</v>
      </c>
      <c r="G119" s="167">
        <f>+ROUND(+'MODELLO LA'!G69,0)</f>
        <v>4</v>
      </c>
      <c r="H119" s="167">
        <f>+ROUND(+'MODELLO LA'!H69,0)</f>
        <v>0</v>
      </c>
      <c r="I119" s="167">
        <f>+ROUND(+'MODELLO LA'!I69,0)</f>
        <v>3</v>
      </c>
      <c r="J119" s="167">
        <f>+ROUND(+'MODELLO LA'!J69,0)</f>
        <v>143</v>
      </c>
      <c r="K119" s="167">
        <f>+ROUND(+'MODELLO LA'!K69,0)</f>
        <v>374</v>
      </c>
      <c r="L119" s="167">
        <f>+ROUND(+'MODELLO LA'!L69,0)</f>
        <v>3</v>
      </c>
      <c r="M119" s="167">
        <f>+ROUND(+'MODELLO LA'!M69,0)</f>
        <v>60</v>
      </c>
      <c r="N119" s="167">
        <f>+ROUND(+'MODELLO LA'!N69,0)</f>
        <v>58</v>
      </c>
      <c r="O119" s="167">
        <f>+ROUND(+'MODELLO LA'!O69,0)</f>
        <v>48</v>
      </c>
      <c r="P119" s="167">
        <f>+ROUND(+'MODELLO LA'!P69,0)</f>
        <v>3</v>
      </c>
      <c r="Q119" s="167">
        <f>+ROUND(+'MODELLO LA'!Q69,0)</f>
        <v>33</v>
      </c>
      <c r="R119" s="168">
        <f t="shared" si="7"/>
        <v>1350</v>
      </c>
      <c r="S119" s="30">
        <v>0</v>
      </c>
      <c r="T119" s="35" t="s">
        <v>435</v>
      </c>
      <c r="U119" t="str">
        <f t="shared" si="2"/>
        <v>030922201730600000006210000000400000000000000030000014300000374000000030000006000000058000000480000000300000033000013500</v>
      </c>
    </row>
    <row r="120" spans="1:21" ht="12.75">
      <c r="A120" s="40" t="s">
        <v>88</v>
      </c>
      <c r="B120" t="str">
        <f>Info!$B$2</f>
        <v>922</v>
      </c>
      <c r="C120" t="str">
        <f>Info!$B$3</f>
        <v>2017</v>
      </c>
      <c r="D120" t="s">
        <v>437</v>
      </c>
      <c r="E120" s="29">
        <v>30700</v>
      </c>
      <c r="F120" s="167">
        <f>+ROUND(+'MODELLO LA'!F70,0)</f>
        <v>0</v>
      </c>
      <c r="G120" s="167">
        <f>+ROUND(+'MODELLO LA'!G70,0)</f>
        <v>0</v>
      </c>
      <c r="H120" s="167">
        <f>+ROUND(+'MODELLO LA'!H70,0)</f>
        <v>0</v>
      </c>
      <c r="I120" s="167">
        <f>+ROUND(+'MODELLO LA'!I70,0)</f>
        <v>0</v>
      </c>
      <c r="J120" s="167">
        <f>+ROUND(+'MODELLO LA'!J70,0)</f>
        <v>0</v>
      </c>
      <c r="K120" s="167">
        <f>+ROUND(+'MODELLO LA'!K70,0)</f>
        <v>0</v>
      </c>
      <c r="L120" s="167">
        <f>+ROUND(+'MODELLO LA'!L70,0)</f>
        <v>0</v>
      </c>
      <c r="M120" s="167">
        <f>+ROUND(+'MODELLO LA'!M70,0)</f>
        <v>0</v>
      </c>
      <c r="N120" s="167">
        <f>+ROUND(+'MODELLO LA'!N70,0)</f>
        <v>0</v>
      </c>
      <c r="O120" s="167">
        <f>+ROUND(+'MODELLO LA'!O70,0)</f>
        <v>0</v>
      </c>
      <c r="P120" s="167">
        <f>+ROUND(+'MODELLO LA'!P70,0)</f>
        <v>0</v>
      </c>
      <c r="Q120" s="167">
        <f>+ROUND(+'MODELLO LA'!Q70,0)</f>
        <v>0</v>
      </c>
      <c r="R120" s="168">
        <f t="shared" si="7"/>
        <v>0</v>
      </c>
      <c r="S120" s="30">
        <v>0</v>
      </c>
      <c r="T120" s="35" t="s">
        <v>435</v>
      </c>
      <c r="U120" t="str">
        <f t="shared" si="2"/>
        <v>030922201730700000000000000000000000000000000000000000000000000000000000000000000000000000000000000000000000000000000000</v>
      </c>
    </row>
    <row r="121" spans="1:21" ht="12.75">
      <c r="A121" s="40" t="s">
        <v>88</v>
      </c>
      <c r="B121" t="str">
        <f>Info!$B$2</f>
        <v>922</v>
      </c>
      <c r="C121" t="str">
        <f>Info!$B$3</f>
        <v>2017</v>
      </c>
      <c r="D121" s="31" t="s">
        <v>437</v>
      </c>
      <c r="E121" s="32">
        <v>39999</v>
      </c>
      <c r="F121" s="169">
        <f>SUM(F113:F120)</f>
        <v>23365</v>
      </c>
      <c r="G121" s="169">
        <f aca="true" t="shared" si="8" ref="G121:Q121">SUM(G113:G120)</f>
        <v>469</v>
      </c>
      <c r="H121" s="169">
        <f t="shared" si="8"/>
        <v>23</v>
      </c>
      <c r="I121" s="169">
        <f t="shared" si="8"/>
        <v>7779</v>
      </c>
      <c r="J121" s="169">
        <f t="shared" si="8"/>
        <v>21044</v>
      </c>
      <c r="K121" s="169">
        <f t="shared" si="8"/>
        <v>43983</v>
      </c>
      <c r="L121" s="169">
        <f t="shared" si="8"/>
        <v>241</v>
      </c>
      <c r="M121" s="169">
        <f t="shared" si="8"/>
        <v>7262</v>
      </c>
      <c r="N121" s="169">
        <f t="shared" si="8"/>
        <v>5316</v>
      </c>
      <c r="O121" s="169">
        <f t="shared" si="8"/>
        <v>5604</v>
      </c>
      <c r="P121" s="169">
        <f t="shared" si="8"/>
        <v>332</v>
      </c>
      <c r="Q121" s="169">
        <f t="shared" si="8"/>
        <v>17561</v>
      </c>
      <c r="R121" s="168">
        <f t="shared" si="7"/>
        <v>132979</v>
      </c>
      <c r="S121" s="33">
        <v>0</v>
      </c>
      <c r="T121" s="31" t="s">
        <v>435</v>
      </c>
      <c r="U121" t="str">
        <f t="shared" si="2"/>
        <v>030922201739999000233650000046900000023000077790002104400043983000002410000726200005316000056040000033200017561001329790</v>
      </c>
    </row>
    <row r="122" spans="1:21" ht="12.75">
      <c r="A122" s="40" t="s">
        <v>88</v>
      </c>
      <c r="B122" t="str">
        <f>Info!$B$2</f>
        <v>922</v>
      </c>
      <c r="C122" t="str">
        <f>Info!$B$3</f>
        <v>2017</v>
      </c>
      <c r="D122" s="31" t="s">
        <v>437</v>
      </c>
      <c r="E122" s="32">
        <v>49999</v>
      </c>
      <c r="F122" s="169">
        <f>+F121+F112+F79</f>
        <v>74700</v>
      </c>
      <c r="G122" s="169">
        <f aca="true" t="shared" si="9" ref="G122:Q122">+G121+G112+G79</f>
        <v>760</v>
      </c>
      <c r="H122" s="169">
        <f t="shared" si="9"/>
        <v>34</v>
      </c>
      <c r="I122" s="169">
        <f t="shared" si="9"/>
        <v>13962</v>
      </c>
      <c r="J122" s="169">
        <f t="shared" si="9"/>
        <v>34381</v>
      </c>
      <c r="K122" s="169">
        <f t="shared" si="9"/>
        <v>64114</v>
      </c>
      <c r="L122" s="169">
        <f t="shared" si="9"/>
        <v>363</v>
      </c>
      <c r="M122" s="169">
        <f t="shared" si="9"/>
        <v>11472</v>
      </c>
      <c r="N122" s="169">
        <f t="shared" si="9"/>
        <v>10025</v>
      </c>
      <c r="O122" s="169">
        <f t="shared" si="9"/>
        <v>10761</v>
      </c>
      <c r="P122" s="169">
        <f t="shared" si="9"/>
        <v>501</v>
      </c>
      <c r="Q122" s="169">
        <f t="shared" si="9"/>
        <v>27413</v>
      </c>
      <c r="R122" s="168">
        <f t="shared" si="7"/>
        <v>248486</v>
      </c>
      <c r="S122" s="30">
        <v>0</v>
      </c>
      <c r="T122" s="31" t="s">
        <v>435</v>
      </c>
      <c r="U122" t="str">
        <f t="shared" si="2"/>
        <v>030922201749999000747000000076000000034000139620003438100064114000003630001147200010025000107610000050100027413002484860</v>
      </c>
    </row>
    <row r="130" spans="6:19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4"/>
      <c r="R130" s="37"/>
      <c r="S130" s="34"/>
    </row>
    <row r="131" spans="6:19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4"/>
      <c r="R131" s="37"/>
      <c r="S131" s="34"/>
    </row>
    <row r="132" spans="6:19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/>
      <c r="R132" s="37"/>
      <c r="S132" s="3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dicristoclementina</cp:lastModifiedBy>
  <cp:lastPrinted>2018-05-23T14:53:03Z</cp:lastPrinted>
  <dcterms:created xsi:type="dcterms:W3CDTF">2003-09-29T10:34:29Z</dcterms:created>
  <dcterms:modified xsi:type="dcterms:W3CDTF">2018-05-24T08:24:53Z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2013-04-15T14:31:40Z</vt:filetime>
  </property>
</Properties>
</file>