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4125" windowWidth="10320" windowHeight="4155" tabRatio="649" activeTab="0"/>
  </bookViews>
  <sheets>
    <sheet name="Info" sheetId="1" r:id="rId1"/>
    <sheet name="MODELLO LA" sheetId="2" r:id="rId2"/>
    <sheet name="ALLEGATI" sheetId="3" r:id="rId3"/>
    <sheet name="LA-San" sheetId="4" r:id="rId4"/>
    <sheet name="LA-Ric" sheetId="5" r:id="rId5"/>
    <sheet name="LA-Cons" sheetId="6" r:id="rId6"/>
    <sheet name="SINTESI LEA" sheetId="7" r:id="rId7"/>
    <sheet name="TXT" sheetId="8" state="veryHidden" r:id="rId8"/>
    <sheet name="INFO_OUT" sheetId="9" state="veryHidden" r:id="rId9"/>
    <sheet name="VERSIONI" sheetId="10" state="veryHidden" r:id="rId10"/>
    <sheet name="ANAGR" sheetId="11" state="veryHidden" r:id="rId11"/>
  </sheets>
  <definedNames>
    <definedName name="ANAGR">'ANAGR'!$A$1:$G$2</definedName>
    <definedName name="_xlnm.Print_Area" localSheetId="2">'ALLEGATI'!$A$3:$O$103</definedName>
    <definedName name="_xlnm.Print_Area" localSheetId="3">'LA-San'!$C$1:$Q$102</definedName>
    <definedName name="_xlnm.Print_Area" localSheetId="1">'MODELLO LA'!$D$3:$R$78</definedName>
    <definedName name="_xlnm.Print_Area" localSheetId="6">'SINTESI LEA'!$A$1:$M$29</definedName>
    <definedName name="INFO_OUT">'INFO_OUT'!$A$1:$A$2</definedName>
    <definedName name="_xlnm.Print_Titles" localSheetId="5">'LA-Cons'!$1:$10</definedName>
    <definedName name="_xlnm.Print_Titles" localSheetId="3">'LA-San'!$1:$10</definedName>
    <definedName name="_xlnm.Print_Titles" localSheetId="1">'MODELLO LA'!$3:$12</definedName>
    <definedName name="_xlnm.Print_Titles" localSheetId="6">'SINTESI LEA'!$1:$7</definedName>
    <definedName name="Z_B99F11EE_27F8_4B9F_91EE_89B41EF86889_.wvu.Cols" localSheetId="0" hidden="1">'Info'!$I:$IV</definedName>
    <definedName name="Z_B99F11EE_27F8_4B9F_91EE_89B41EF86889_.wvu.Rows" localSheetId="0" hidden="1">'Info'!$55:$65536,'Info'!$12:$54</definedName>
  </definedNames>
  <calcPr fullCalcOnLoad="1"/>
</workbook>
</file>

<file path=xl/sharedStrings.xml><?xml version="1.0" encoding="utf-8"?>
<sst xmlns="http://schemas.openxmlformats.org/spreadsheetml/2006/main" count="1687" uniqueCount="426">
  <si>
    <t>Azienda</t>
  </si>
  <si>
    <t>Anno</t>
  </si>
  <si>
    <t>Modulo</t>
  </si>
  <si>
    <t>Versione</t>
  </si>
  <si>
    <t xml:space="preserve">Data </t>
  </si>
  <si>
    <t>vers. 1.0 - Marzo 2014</t>
  </si>
  <si>
    <t>ASL MILANO N° 3</t>
  </si>
  <si>
    <t>ASL PAVIA</t>
  </si>
  <si>
    <t>ASL SONDRIO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</si>
  <si>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</si>
  <si>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</si>
  <si>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</si>
  <si>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</si>
  <si>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</si>
  <si>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</si>
  <si>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</si>
  <si>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</si>
  <si>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</si>
  <si>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</si>
  <si>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</si>
  <si>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</si>
  <si>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</si>
  <si>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</si>
  <si>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</si>
  <si>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</si>
  <si>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</si>
  <si>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</si>
  <si>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</si>
  <si>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</si>
  <si>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</si>
  <si>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</si>
  <si>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</si>
  <si>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</si>
  <si>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</si>
  <si>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</si>
  <si>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DI DESIO E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</si>
  <si>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</si>
  <si>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</si>
  <si>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</si>
  <si>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</si>
  <si>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</si>
  <si>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</si>
  <si>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</si>
  <si>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</si>
  <si>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</si>
  <si>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AZIENDA REGIONALE EMERGENZA URGENZA (AREU)</t>
  </si>
  <si>
    <t>XXX</t>
  </si>
  <si>
    <t>--</t>
  </si>
  <si>
    <t>cod_asl</t>
  </si>
  <si>
    <t>tipo</t>
  </si>
  <si>
    <t>la</t>
  </si>
  <si>
    <t>cod_liv</t>
  </si>
  <si>
    <t>livello</t>
  </si>
  <si>
    <t>beni_san</t>
  </si>
  <si>
    <t>beni_ns</t>
  </si>
  <si>
    <t>prestazioni sanitarie</t>
  </si>
  <si>
    <t>servizi sanitari per erogazione di prestazioni</t>
  </si>
  <si>
    <t>servizi non sanitari</t>
  </si>
  <si>
    <t>Personale del ruolo sanitario</t>
  </si>
  <si>
    <t>Personale del ruolo professionale</t>
  </si>
  <si>
    <t>Personale del ruolo tecnico</t>
  </si>
  <si>
    <t>Personale del ruolo ammini-strativo</t>
  </si>
  <si>
    <t>Ammortamenti</t>
  </si>
  <si>
    <t>Sopravvenienze / insussistenze</t>
  </si>
  <si>
    <t>Altri costi</t>
  </si>
  <si>
    <t>totale</t>
  </si>
  <si>
    <t>aa</t>
  </si>
  <si>
    <t>MODELLO DI RILEVAZIONE DEI COSTI DEI LIVELLI DI ASSISTENZA DELLE AZIENDE UNITA' SANITARIE LOCALI E DELLE AZIENDE OSPEDALIERE</t>
  </si>
  <si>
    <t>STRUTTURA RILEVATA</t>
  </si>
  <si>
    <t>OGGETTO DELLA RILEVAZIONE</t>
  </si>
  <si>
    <t>REGIONE</t>
  </si>
  <si>
    <t>030</t>
  </si>
  <si>
    <t>ASL /AO</t>
  </si>
  <si>
    <t>CONSUNTIVO ANNO</t>
  </si>
  <si>
    <t>VALORI IN MIGLIAIA DI EURO</t>
  </si>
  <si>
    <t>Macrovoci economiche</t>
  </si>
  <si>
    <t>Consumi e manutenzioni di esercizio</t>
  </si>
  <si>
    <t>Costi per acquisti di servizi</t>
  </si>
  <si>
    <t>Totale</t>
  </si>
  <si>
    <t>sanitari</t>
  </si>
  <si>
    <t>non sanitari</t>
  </si>
  <si>
    <t>Assistenza sanitaria collettiva in ambiente di vita e di lavoro</t>
  </si>
  <si>
    <t>irccs</t>
  </si>
  <si>
    <t>LA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</si>
  <si>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</si>
  <si>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</si>
  <si>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</si>
  <si>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</si>
  <si>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rivolta alla persona</t>
  </si>
  <si>
    <t>Servizio medico legale</t>
  </si>
  <si>
    <t>Assistenza distrettuale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</si>
  <si>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</si>
  <si>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</si>
  <si>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</si>
  <si>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</si>
  <si>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</si>
  <si>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</si>
  <si>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</si>
  <si>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</si>
  <si>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</si>
  <si>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</si>
  <si>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</si>
  <si>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</si>
  <si>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--Attività di diagnostica strumentale e per immagini</t>
  </si>
  <si>
    <t>Assistenza Protesica</t>
  </si>
  <si>
    <t>Assistenza territoriale ambulatoriale e domiciliare</t>
  </si>
  <si>
    <t xml:space="preserve">      --assistenza programmata a domicilio (ADI)</t>
  </si>
  <si>
    <t xml:space="preserve">      --assistenza alle donne, famiglia, coppie (consultori)</t>
  </si>
  <si>
    <t xml:space="preserve">      --Assistenza psichiatrica 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</si>
  <si>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</si>
  <si>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</si>
  <si>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</si>
  <si>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</si>
  <si>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</si>
  <si>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>Assistenza territoriale semiresidenziale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</si>
  <si>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</si>
  <si>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</si>
  <si>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</si>
  <si>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</si>
  <si>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</si>
  <si>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</si>
  <si>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</si>
  <si>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</si>
  <si>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</si>
  <si>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</si>
  <si>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</si>
  <si>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</si>
  <si>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</si>
  <si>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</si>
  <si>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</si>
  <si>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t xml:space="preserve">F.to Il Responsabile del Controllo di Gestione ai sensi D.Lgs. 39/93 </t>
  </si>
  <si>
    <t>F.to Il Direttore Generale ai sensi D. Lgs. 39/93</t>
  </si>
  <si>
    <t>ALLEGATO_ID</t>
  </si>
  <si>
    <t>BS</t>
  </si>
  <si>
    <t>BSN</t>
  </si>
  <si>
    <t>PRESTSAN</t>
  </si>
  <si>
    <t>SSAN</t>
  </si>
  <si>
    <t>SNSAN</t>
  </si>
  <si>
    <t>PERS_SAN</t>
  </si>
  <si>
    <t>PERS_PROF</t>
  </si>
  <si>
    <t>PERS_TECN</t>
  </si>
  <si>
    <t>PERS_AMM</t>
  </si>
  <si>
    <t>AMMTI</t>
  </si>
  <si>
    <t>SOPRAV</t>
  </si>
  <si>
    <t>ALTRO</t>
  </si>
  <si>
    <t>xxxxxxxx</t>
  </si>
  <si>
    <t>Allegato 1</t>
  </si>
  <si>
    <t>A1101</t>
  </si>
  <si>
    <t>     formazione del personale</t>
  </si>
  <si>
    <t>A1102</t>
  </si>
  <si>
    <t>     sistemi informativi e statistici</t>
  </si>
  <si>
    <t>A1103</t>
  </si>
  <si>
    <t>     altri oneri di gestione</t>
  </si>
  <si>
    <t>A1999</t>
  </si>
  <si>
    <t>Allegato 2 – Mobilità intraregionale</t>
  </si>
  <si>
    <t>Allegato 3 – Mobilità interregionale</t>
  </si>
  <si>
    <t>IMPORTO</t>
  </si>
  <si>
    <t>per assistenza sanitaria collettiva in ambiente di vita e di lavoro</t>
  </si>
  <si>
    <t>A2101</t>
  </si>
  <si>
    <t xml:space="preserve">      --attiva</t>
  </si>
  <si>
    <t>A3101</t>
  </si>
  <si>
    <t>A2102</t>
  </si>
  <si>
    <t xml:space="preserve">      --passiva</t>
  </si>
  <si>
    <t>A3102</t>
  </si>
  <si>
    <t>per assistenza distrettuale</t>
  </si>
  <si>
    <t xml:space="preserve">      per assistenza sanitaria di base</t>
  </si>
  <si>
    <t>A2201</t>
  </si>
  <si>
    <t>A3201</t>
  </si>
  <si>
    <t>A2202</t>
  </si>
  <si>
    <t>A3202</t>
  </si>
  <si>
    <t xml:space="preserve">      per assistenza farmaceutica</t>
  </si>
  <si>
    <t>A2203</t>
  </si>
  <si>
    <t>A3203</t>
  </si>
  <si>
    <t>A2204</t>
  </si>
  <si>
    <t>A3204</t>
  </si>
  <si>
    <t xml:space="preserve">      per assistenza specialistica</t>
  </si>
  <si>
    <t>A2205</t>
  </si>
  <si>
    <t>A3205</t>
  </si>
  <si>
    <t>A2206</t>
  </si>
  <si>
    <t>A3206</t>
  </si>
  <si>
    <t xml:space="preserve">      per assistenza termale</t>
  </si>
  <si>
    <t>A2207</t>
  </si>
  <si>
    <t>A3207</t>
  </si>
  <si>
    <t>A2208</t>
  </si>
  <si>
    <t>A3208</t>
  </si>
  <si>
    <t xml:space="preserve">      per assistenza di emergenza sanitaria</t>
  </si>
  <si>
    <t>A2209</t>
  </si>
  <si>
    <t>A3209</t>
  </si>
  <si>
    <t>A2210</t>
  </si>
  <si>
    <t>A3210</t>
  </si>
  <si>
    <t xml:space="preserve">      per assistenza terr. ambulatoriale e domiciliare</t>
  </si>
  <si>
    <t>A2211</t>
  </si>
  <si>
    <t>A3211</t>
  </si>
  <si>
    <t>A2212</t>
  </si>
  <si>
    <t>A3212</t>
  </si>
  <si>
    <t xml:space="preserve">      per assistenza territoriale semiresidenziale</t>
  </si>
  <si>
    <t>A2213</t>
  </si>
  <si>
    <t>A3213</t>
  </si>
  <si>
    <t>A2214</t>
  </si>
  <si>
    <t>A3214</t>
  </si>
  <si>
    <t xml:space="preserve">      per assistenza territoriale residenziale</t>
  </si>
  <si>
    <t>A2215</t>
  </si>
  <si>
    <t>A3215</t>
  </si>
  <si>
    <t>A2216</t>
  </si>
  <si>
    <t>A3216</t>
  </si>
  <si>
    <t xml:space="preserve">      per assistenza protesica</t>
  </si>
  <si>
    <t>A2217</t>
  </si>
  <si>
    <t>A3217</t>
  </si>
  <si>
    <t>A2218</t>
  </si>
  <si>
    <t>A3218</t>
  </si>
  <si>
    <t>per assistenza ospedaliera</t>
  </si>
  <si>
    <t>A2301</t>
  </si>
  <si>
    <t>A3301</t>
  </si>
  <si>
    <t>A2302</t>
  </si>
  <si>
    <t>A3302</t>
  </si>
  <si>
    <t>Allegato 4 – detenuti</t>
  </si>
  <si>
    <t>Allegato 5 – Prestazioni eventualmente erogate non riconducibili ai livelli essenziali di assistenza</t>
  </si>
  <si>
    <t>A4201</t>
  </si>
  <si>
    <t>assistenza territoriale, ambulatoriale e domiciliare ai tossicodipendenti internati o detenuti</t>
  </si>
  <si>
    <t>Prestazioni di cui all'Allegato 2 A del DPCM 29 novembre 2001</t>
  </si>
  <si>
    <t>A4202</t>
  </si>
  <si>
    <t>assistenza territoriale semiresidenziale ai tossicodipendenti internati o detenuti</t>
  </si>
  <si>
    <t>A5001</t>
  </si>
  <si>
    <t>chirugia estetica</t>
  </si>
  <si>
    <t>A4203</t>
  </si>
  <si>
    <t>assistenza territoriale residenziale ai tossicodipendenti internati o detenuti</t>
  </si>
  <si>
    <t>A5002</t>
  </si>
  <si>
    <t>circoncisione rituale maschile</t>
  </si>
  <si>
    <t>A5003</t>
  </si>
  <si>
    <t>medicine non convenzionali</t>
  </si>
  <si>
    <t>A5004</t>
  </si>
  <si>
    <t>vaccinazioni non obbligatorie in occasione di soggiorni all'estero</t>
  </si>
  <si>
    <t>A5005</t>
  </si>
  <si>
    <t>certificazioni mediche</t>
  </si>
  <si>
    <t>A5006</t>
  </si>
  <si>
    <t xml:space="preserve">prestazioni di medicina fisica, riabilitativa ambulatoriale indicate nell'Allegato 2 A), escluse laserterapia antalgica, elettroterapia antalgica, ultrasuonoterapia, mesoterapia) </t>
  </si>
  <si>
    <t>Allegato 6 - stranieri irregolari</t>
  </si>
  <si>
    <t>A5007</t>
  </si>
  <si>
    <t>prestazioni di laserterapia antalgica, elettroterapia antalgica, ultrasuonoterapia, mesoterapia (qualora non incluse nell'allegato 2B su disposizione regionale)</t>
  </si>
  <si>
    <t>A6001</t>
  </si>
  <si>
    <t>Attività di prevenzione nei confronti di stranieri irregolari</t>
  </si>
  <si>
    <t xml:space="preserve">Altre prestazioni escluse dai LEA </t>
  </si>
  <si>
    <t>A6002</t>
  </si>
  <si>
    <t>Assistenza distrettuale nei confronti di stranieri irregolari</t>
  </si>
  <si>
    <t>A5108</t>
  </si>
  <si>
    <t>assegno di cura</t>
  </si>
  <si>
    <t>A6003</t>
  </si>
  <si>
    <t>Assistenza ospedaliera nei confronti di stranieri irregolari</t>
  </si>
  <si>
    <t>A5109</t>
  </si>
  <si>
    <t>contributo per la pratica riabilitativa denominata metodo DOMAN</t>
  </si>
  <si>
    <t>A5110</t>
  </si>
  <si>
    <t>ausili tecnici non inseriti nel nomenclatore tariffario, materiale d'uso e di medicazione</t>
  </si>
  <si>
    <t>A5111</t>
  </si>
  <si>
    <t>prodotti aproteici</t>
  </si>
  <si>
    <t>A5112</t>
  </si>
  <si>
    <t>prestazioni aggiuntive  MMG e PLS previste da accordi regionali/aziendali</t>
  </si>
  <si>
    <t>A5113</t>
  </si>
  <si>
    <t>farmaci di fascia C per persone affette da malattie rare</t>
  </si>
  <si>
    <t>A5114</t>
  </si>
  <si>
    <t>rimborsi per spese di viaggio e soggiorno per cure</t>
  </si>
  <si>
    <t>A5115</t>
  </si>
  <si>
    <t>prestazioni ex ONIG a invalidi di guerra</t>
  </si>
  <si>
    <t>A5199</t>
  </si>
  <si>
    <t>altro</t>
  </si>
  <si>
    <t>A5999</t>
  </si>
  <si>
    <t>MODELLO DI RILEVAZIONE DEI COSTI DEI LIVELLI DI ASSISTENZA - ATTIVITA' SANITARIA (IRCCS)</t>
  </si>
  <si>
    <t>CODENTE</t>
  </si>
  <si>
    <t>TIPO</t>
  </si>
  <si>
    <t>ASSISTENZA_ID</t>
  </si>
  <si>
    <t>la_san</t>
  </si>
  <si>
    <t>10100</t>
  </si>
  <si>
    <t>10200</t>
  </si>
  <si>
    <t>10300</t>
  </si>
  <si>
    <t>10400</t>
  </si>
  <si>
    <t>10500</t>
  </si>
  <si>
    <t>10500a</t>
  </si>
  <si>
    <t xml:space="preserve">   a) Vaccinazioni</t>
  </si>
  <si>
    <t>10500b</t>
  </si>
  <si>
    <t xml:space="preserve">   b) Attività di "Screening"</t>
  </si>
  <si>
    <t>10500c</t>
  </si>
  <si>
    <t xml:space="preserve">   c) Altre attività di prevenzione rivolte alla persona</t>
  </si>
  <si>
    <t>10600</t>
  </si>
  <si>
    <t>10600a</t>
  </si>
  <si>
    <t xml:space="preserve">   a)Attività del Servizio medico-legale</t>
  </si>
  <si>
    <t>10600b</t>
  </si>
  <si>
    <t xml:space="preserve">   b) Visite Fiscali</t>
  </si>
  <si>
    <t>10600c</t>
  </si>
  <si>
    <t xml:space="preserve">   c) Attivtà di Medicina sportiva</t>
  </si>
  <si>
    <t>19999</t>
  </si>
  <si>
    <t>20100</t>
  </si>
  <si>
    <t>20200</t>
  </si>
  <si>
    <t>20201</t>
  </si>
  <si>
    <t>20201a</t>
  </si>
  <si>
    <t xml:space="preserve">        a) Attività in convenzione </t>
  </si>
  <si>
    <t>20201b</t>
  </si>
  <si>
    <t xml:space="preserve">        b) prestazioni erogate in ADI/ADP</t>
  </si>
  <si>
    <t>20201c</t>
  </si>
  <si>
    <t xml:space="preserve">        c) prestazioni erogate in RSA/Case protette e assistenza semiresidenziale</t>
  </si>
  <si>
    <t>20201d</t>
  </si>
  <si>
    <t xml:space="preserve">        d) campagne vaccinali </t>
  </si>
  <si>
    <t>20202</t>
  </si>
  <si>
    <t>20202a</t>
  </si>
  <si>
    <t>20202b</t>
  </si>
  <si>
    <t>20202c</t>
  </si>
  <si>
    <t>20300</t>
  </si>
  <si>
    <t>20400</t>
  </si>
  <si>
    <t>20401</t>
  </si>
  <si>
    <t>20402</t>
  </si>
  <si>
    <t xml:space="preserve">      --Altre forme di erogazione dell’assistenza farmaceutica ( "Doppio canale" e "Primo ciclo terapeutico")</t>
  </si>
  <si>
    <t>20402a</t>
  </si>
  <si>
    <t xml:space="preserve">      --Farmaci del File F (ad esclusione "Doppio canale", "Primo ciclo terapeutico" e incluso Farmaci Fascia H)</t>
  </si>
  <si>
    <t>20600</t>
  </si>
  <si>
    <t>20601</t>
  </si>
  <si>
    <t>20602</t>
  </si>
  <si>
    <t>20603</t>
  </si>
  <si>
    <t>20700</t>
  </si>
  <si>
    <t>20800</t>
  </si>
  <si>
    <t>20801</t>
  </si>
  <si>
    <t>20802</t>
  </si>
  <si>
    <t>20803</t>
  </si>
  <si>
    <t>20803a</t>
  </si>
  <si>
    <t xml:space="preserve">         a) a favore di persone con problemi psichiatrici;</t>
  </si>
  <si>
    <t>20803b</t>
  </si>
  <si>
    <t xml:space="preserve">         b) a favore di minori con problemi neuropsichiatrici</t>
  </si>
  <si>
    <t>20804</t>
  </si>
  <si>
    <t>20805</t>
  </si>
  <si>
    <t>20806</t>
  </si>
  <si>
    <t>20807</t>
  </si>
  <si>
    <t>20808</t>
  </si>
  <si>
    <t>20900</t>
  </si>
  <si>
    <t>20901</t>
  </si>
  <si>
    <t>20901a</t>
  </si>
  <si>
    <t>20901b</t>
  </si>
  <si>
    <t>20902</t>
  </si>
  <si>
    <t>20903</t>
  </si>
  <si>
    <t>20904</t>
  </si>
  <si>
    <t>20905</t>
  </si>
  <si>
    <t>20906</t>
  </si>
  <si>
    <t>21000</t>
  </si>
  <si>
    <t>21001</t>
  </si>
  <si>
    <t>21002</t>
  </si>
  <si>
    <t>21003</t>
  </si>
  <si>
    <t>21004</t>
  </si>
  <si>
    <t>21005</t>
  </si>
  <si>
    <t>21006</t>
  </si>
  <si>
    <t>21100</t>
  </si>
  <si>
    <t>29999</t>
  </si>
  <si>
    <t>30100</t>
  </si>
  <si>
    <t>20601a</t>
  </si>
  <si>
    <t xml:space="preserve">    a)  Attività di Pronto Soccorso non seguita da ricovero</t>
  </si>
  <si>
    <t>30100b</t>
  </si>
  <si>
    <t xml:space="preserve">    b) Attività di Pronto Soccorso seguita da ricovero</t>
  </si>
  <si>
    <t>30200</t>
  </si>
  <si>
    <t>30201</t>
  </si>
  <si>
    <t>30202</t>
  </si>
  <si>
    <t>30300</t>
  </si>
  <si>
    <t>30400</t>
  </si>
  <si>
    <t>30500</t>
  </si>
  <si>
    <t>30600</t>
  </si>
  <si>
    <t>30700</t>
  </si>
  <si>
    <t>39999</t>
  </si>
  <si>
    <t>49999</t>
  </si>
  <si>
    <t>TOTALE (SANITARIO)</t>
  </si>
  <si>
    <t>MODELLO DI RILEVAZIONE DEI COSTI DEI LIVELLI DI ASSISTENZA - ATTIVITA' DI RICERCA</t>
  </si>
  <si>
    <t>IRCCS</t>
  </si>
  <si>
    <t>XXXXXXXX</t>
  </si>
  <si>
    <t>la_ric</t>
  </si>
  <si>
    <t xml:space="preserve">Attività di ricerca </t>
  </si>
  <si>
    <t>TOTALE (RICERCA)</t>
  </si>
  <si>
    <t>MODELLO DI RILEVAZIONE DEI COSTI DEI LIVELLI DI ASSISTENZA - ATTIVITA' SANITARIA CONSOLIDATO (IRCCS)</t>
  </si>
  <si>
    <t>la_cons</t>
  </si>
  <si>
    <t>20500</t>
  </si>
  <si>
    <t>MODELLO DI RILEVAZIONE LIVELLI DI ASSISTENZA - SINTESI</t>
  </si>
  <si>
    <t>%</t>
  </si>
  <si>
    <t>1 - Assistenza sanitaria collettiva in ambiente di vita e di lavoro</t>
  </si>
  <si>
    <t>2 - Assistenza distrettuale</t>
  </si>
  <si>
    <t>3 - Assistenza ospedaliera</t>
  </si>
  <si>
    <t>Assistenza ospedaliera per acuti</t>
  </si>
  <si>
    <t>Assistenza ospedaliera per lungodegenti</t>
  </si>
  <si>
    <t>Assistenza ospedaliera per riabilitazione</t>
  </si>
  <si>
    <t>REG</t>
  </si>
  <si>
    <t>ASL</t>
  </si>
  <si>
    <t>ANNO</t>
  </si>
  <si>
    <t>Cons</t>
  </si>
  <si>
    <t>LIVELLO</t>
  </si>
  <si>
    <t>Importo_1</t>
  </si>
  <si>
    <t>Importo_2</t>
  </si>
  <si>
    <t>Importo_3</t>
  </si>
  <si>
    <t>Importo_4</t>
  </si>
  <si>
    <t>Importo_5</t>
  </si>
  <si>
    <t>Importo_6</t>
  </si>
  <si>
    <t>Importo_7</t>
  </si>
  <si>
    <t>Importo_8</t>
  </si>
  <si>
    <t>Importo_9</t>
  </si>
  <si>
    <t>Importo_10</t>
  </si>
  <si>
    <t>Importo_11</t>
  </si>
  <si>
    <t>Importo_12</t>
  </si>
  <si>
    <t>Importo_13</t>
  </si>
  <si>
    <t>TIPO-OPER</t>
  </si>
  <si>
    <t>OK</t>
  </si>
  <si>
    <t>Tracciato record MINISTERIALE</t>
  </si>
  <si>
    <t>C</t>
  </si>
  <si>
    <t>VERSIONE</t>
  </si>
  <si>
    <t>VERSIONI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</si>
  <si>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</si>
  <si>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</si>
  <si>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</si>
  <si>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</si>
  <si>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</si>
  <si>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</si>
  <si>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</si>
  <si>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</si>
  <si>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</si>
  <si>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ENTE_ID</t>
  </si>
  <si>
    <t>ENTE_DESC</t>
  </si>
  <si>
    <t>PERIODO_DESC</t>
  </si>
  <si>
    <t>PERIODO_VERSIONE</t>
  </si>
  <si>
    <t>DT_GENERAZIONE</t>
  </si>
  <si>
    <t>VERSIONE_MODELLO</t>
  </si>
  <si>
    <t>922</t>
  </si>
  <si>
    <t>FONDAZIONE ISTITUTO NAZIONALE DEI TUMORI- MI</t>
  </si>
  <si>
    <t>2014</t>
  </si>
  <si>
    <t>Trimestre 4</t>
  </si>
  <si>
    <t>TRIM4.V1</t>
  </si>
  <si>
    <t>09/03/2015 15:38:00</t>
  </si>
  <si>
    <t>V1.02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</si>
</sst>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_-* #,##0.0_-;\-* #,##0.0_-;_-* &quot;-&quot;_-;_-@_-"/>
    <numFmt numFmtId="182" formatCode="_-* #,##0.00_-;\-* #,##0.00_-;_-* &quot;-&quot;_-;_-@_-"/>
    <numFmt numFmtId="183" formatCode="0.0%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#,##0_ ;\-#,##0\ "/>
    <numFmt numFmtId="191" formatCode="0.000%"/>
    <numFmt numFmtId="192" formatCode="_-* #,##0.0_-;\-* #,##0.0_-;_-* &quot;-&quot;?_-;_-@_-"/>
    <numFmt numFmtId="193" formatCode="0.00000000"/>
    <numFmt numFmtId="194" formatCode="0.0000000"/>
    <numFmt numFmtId="195" formatCode="_-* #,##0.0_-;\-* #,##0.0_-;_-* &quot;-&quot;??_-;_-@_-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###"/>
    <numFmt numFmtId="200" formatCode="_-[$€]\ * #,##0.00_-;\-[$€]\ * #,##0.00_-;_-[$€]\ * &quot;-&quot;??_-;_-@_-"/>
    <numFmt numFmtId="201" formatCode="_ * #,##0_ ;_ * \-#,##0_ ;_ * &quot;-&quot;_ ;_ @_ "/>
    <numFmt numFmtId="202" formatCode="_ * #,##0.00_ ;_ * \-#,##0.00_ ;_ * &quot;-&quot;??_ ;_ @_ "/>
    <numFmt numFmtId="203" formatCode="#,##0;\(#,##0\)"/>
    <numFmt numFmtId="204" formatCode="dd/mm/yy"/>
    <numFmt numFmtId="205" formatCode="#,##0;[Red]\(#,##0\)"/>
    <numFmt numFmtId="206" formatCode="[$-410]dddd\ d\ mmmm\ yyyy"/>
    <numFmt numFmtId="207" formatCode="[$€-2]\ #.##000_);[Red]\([$€-2]\ #.##000\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b/>
      <sz val="7.5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4"/>
      <color indexed="18"/>
      <name val="Arial"/>
      <family val="2"/>
    </font>
    <font>
      <b/>
      <sz val="10"/>
      <color indexed="1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8"/>
      <color indexed="6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4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169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9" fontId="31" fillId="31" borderId="6">
      <alignment vertical="center"/>
      <protection/>
    </xf>
    <xf numFmtId="49" fontId="0" fillId="32" borderId="6">
      <alignment vertical="center"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3" borderId="0" applyNumberFormat="0" applyBorder="0" applyAlignment="0" applyProtection="0"/>
    <xf numFmtId="0" fontId="65" fillId="34" borderId="0" applyNumberFormat="0" applyBorder="0" applyAlignment="0" applyProtection="0"/>
    <xf numFmtId="177" fontId="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9">
    <xf numFmtId="0" fontId="0" fillId="0" borderId="0" xfId="0" applyAlignment="1">
      <alignment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1" fontId="17" fillId="0" borderId="20" xfId="49" applyFont="1" applyBorder="1" applyAlignment="1">
      <alignment vertical="center" wrapText="1"/>
    </xf>
    <xf numFmtId="41" fontId="17" fillId="0" borderId="21" xfId="49" applyFont="1" applyBorder="1" applyAlignment="1">
      <alignment vertical="center" wrapText="1"/>
    </xf>
    <xf numFmtId="41" fontId="17" fillId="0" borderId="22" xfId="49" applyFont="1" applyBorder="1" applyAlignment="1">
      <alignment vertical="center" wrapText="1"/>
    </xf>
    <xf numFmtId="41" fontId="17" fillId="0" borderId="23" xfId="49" applyFont="1" applyBorder="1" applyAlignment="1">
      <alignment vertical="center" wrapText="1"/>
    </xf>
    <xf numFmtId="41" fontId="17" fillId="0" borderId="24" xfId="49" applyFont="1" applyBorder="1" applyAlignment="1">
      <alignment vertical="center" wrapText="1"/>
    </xf>
    <xf numFmtId="41" fontId="17" fillId="0" borderId="25" xfId="49" applyFont="1" applyBorder="1" applyAlignment="1">
      <alignment vertical="center" wrapText="1"/>
    </xf>
    <xf numFmtId="0" fontId="4" fillId="0" borderId="2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41" fontId="17" fillId="0" borderId="27" xfId="49" applyFont="1" applyBorder="1" applyAlignment="1">
      <alignment vertical="center" wrapText="1"/>
    </xf>
    <xf numFmtId="41" fontId="2" fillId="0" borderId="28" xfId="49" applyFont="1" applyBorder="1" applyAlignment="1">
      <alignment vertical="center" wrapText="1"/>
    </xf>
    <xf numFmtId="41" fontId="2" fillId="0" borderId="29" xfId="49" applyFont="1" applyBorder="1" applyAlignment="1">
      <alignment vertical="center" wrapText="1"/>
    </xf>
    <xf numFmtId="41" fontId="2" fillId="0" borderId="30" xfId="49" applyFont="1" applyBorder="1" applyAlignment="1">
      <alignment vertical="center" wrapText="1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1" fontId="12" fillId="0" borderId="0" xfId="0" applyNumberFormat="1" applyFont="1" applyAlignment="1">
      <alignment/>
    </xf>
    <xf numFmtId="41" fontId="0" fillId="0" borderId="0" xfId="0" applyNumberFormat="1" applyFill="1" applyAlignment="1">
      <alignment/>
    </xf>
    <xf numFmtId="0" fontId="0" fillId="0" borderId="0" xfId="0" applyFont="1" applyAlignment="1">
      <alignment/>
    </xf>
    <xf numFmtId="41" fontId="0" fillId="0" borderId="0" xfId="49" applyFont="1" applyAlignment="1">
      <alignment/>
    </xf>
    <xf numFmtId="41" fontId="0" fillId="0" borderId="0" xfId="49" applyFont="1" applyFill="1" applyAlignment="1">
      <alignment/>
    </xf>
    <xf numFmtId="41" fontId="12" fillId="0" borderId="0" xfId="49" applyFont="1" applyAlignment="1">
      <alignment/>
    </xf>
    <xf numFmtId="0" fontId="12" fillId="35" borderId="0" xfId="0" applyFont="1" applyFill="1" applyAlignment="1">
      <alignment/>
    </xf>
    <xf numFmtId="199" fontId="0" fillId="0" borderId="0" xfId="0" applyNumberFormat="1" applyAlignment="1" quotePrefix="1">
      <alignment/>
    </xf>
    <xf numFmtId="0" fontId="12" fillId="36" borderId="0" xfId="0" applyFont="1" applyFill="1" applyAlignment="1">
      <alignment/>
    </xf>
    <xf numFmtId="41" fontId="17" fillId="0" borderId="31" xfId="49" applyFont="1" applyBorder="1" applyAlignment="1">
      <alignment vertical="center" wrapText="1"/>
    </xf>
    <xf numFmtId="0" fontId="8" fillId="0" borderId="30" xfId="0" applyFont="1" applyBorder="1" applyAlignment="1">
      <alignment horizontal="center" vertical="top" wrapText="1"/>
    </xf>
    <xf numFmtId="41" fontId="2" fillId="0" borderId="32" xfId="49" applyFont="1" applyBorder="1" applyAlignment="1">
      <alignment vertical="center" wrapText="1"/>
    </xf>
    <xf numFmtId="0" fontId="0" fillId="0" borderId="33" xfId="0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4" xfId="0" applyFill="1" applyBorder="1" applyAlignment="1">
      <alignment horizontal="justify" vertical="top" wrapText="1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8" fillId="37" borderId="0" xfId="0" applyFont="1" applyFill="1" applyAlignment="1">
      <alignment/>
    </xf>
    <xf numFmtId="0" fontId="0" fillId="37" borderId="16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5" xfId="0" applyFill="1" applyBorder="1" applyAlignment="1">
      <alignment/>
    </xf>
    <xf numFmtId="0" fontId="12" fillId="37" borderId="36" xfId="0" applyFont="1" applyFill="1" applyBorder="1" applyAlignment="1">
      <alignment horizontal="center" vertical="center"/>
    </xf>
    <xf numFmtId="0" fontId="12" fillId="37" borderId="37" xfId="0" applyFont="1" applyFill="1" applyBorder="1" applyAlignment="1" quotePrefix="1">
      <alignment horizontal="center"/>
    </xf>
    <xf numFmtId="0" fontId="12" fillId="37" borderId="0" xfId="0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41" xfId="0" applyFill="1" applyBorder="1" applyAlignment="1">
      <alignment/>
    </xf>
    <xf numFmtId="0" fontId="12" fillId="37" borderId="37" xfId="0" applyFont="1" applyFill="1" applyBorder="1" applyAlignment="1" quotePrefix="1">
      <alignment horizontal="center" vertical="top" wrapText="1"/>
    </xf>
    <xf numFmtId="0" fontId="12" fillId="37" borderId="36" xfId="0" applyFont="1" applyFill="1" applyBorder="1" applyAlignment="1">
      <alignment horizontal="center" vertical="top" wrapText="1"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 horizontal="center" vertical="top" wrapText="1"/>
    </xf>
    <xf numFmtId="0" fontId="3" fillId="37" borderId="0" xfId="0" applyFont="1" applyFill="1" applyBorder="1" applyAlignment="1">
      <alignment horizontal="justify" vertical="top" wrapText="1"/>
    </xf>
    <xf numFmtId="0" fontId="0" fillId="37" borderId="0" xfId="0" applyFill="1" applyBorder="1" applyAlignment="1">
      <alignment horizontal="justify" vertical="top" wrapText="1"/>
    </xf>
    <xf numFmtId="0" fontId="15" fillId="37" borderId="34" xfId="0" applyFont="1" applyFill="1" applyBorder="1" applyAlignment="1">
      <alignment horizontal="justify" vertical="top" wrapText="1"/>
    </xf>
    <xf numFmtId="41" fontId="16" fillId="37" borderId="34" xfId="49" applyFont="1" applyFill="1" applyBorder="1" applyAlignment="1">
      <alignment vertical="center" wrapText="1"/>
    </xf>
    <xf numFmtId="0" fontId="0" fillId="37" borderId="0" xfId="0" applyFill="1" applyBorder="1" applyAlignment="1">
      <alignment horizontal="center" vertical="top" wrapText="1"/>
    </xf>
    <xf numFmtId="0" fontId="16" fillId="37" borderId="0" xfId="0" applyFont="1" applyFill="1" applyBorder="1" applyAlignment="1">
      <alignment horizontal="center" vertical="center" wrapText="1"/>
    </xf>
    <xf numFmtId="41" fontId="16" fillId="36" borderId="11" xfId="49" applyFont="1" applyFill="1" applyBorder="1" applyAlignment="1" applyProtection="1">
      <alignment vertical="center" wrapText="1"/>
      <protection locked="0"/>
    </xf>
    <xf numFmtId="41" fontId="16" fillId="36" borderId="42" xfId="49" applyFont="1" applyFill="1" applyBorder="1" applyAlignment="1" applyProtection="1">
      <alignment vertical="center" wrapText="1"/>
      <protection locked="0"/>
    </xf>
    <xf numFmtId="41" fontId="16" fillId="36" borderId="43" xfId="49" applyFont="1" applyFill="1" applyBorder="1" applyAlignment="1" applyProtection="1">
      <alignment vertical="center" wrapText="1"/>
      <protection locked="0"/>
    </xf>
    <xf numFmtId="41" fontId="16" fillId="36" borderId="44" xfId="49" applyFont="1" applyFill="1" applyBorder="1" applyAlignment="1" applyProtection="1">
      <alignment vertical="center" wrapText="1"/>
      <protection locked="0"/>
    </xf>
    <xf numFmtId="41" fontId="16" fillId="36" borderId="45" xfId="49" applyFont="1" applyFill="1" applyBorder="1" applyAlignment="1" applyProtection="1">
      <alignment vertical="center" wrapText="1"/>
      <protection locked="0"/>
    </xf>
    <xf numFmtId="41" fontId="16" fillId="36" borderId="46" xfId="49" applyFont="1" applyFill="1" applyBorder="1" applyAlignment="1" applyProtection="1">
      <alignment vertical="center" wrapText="1"/>
      <protection locked="0"/>
    </xf>
    <xf numFmtId="41" fontId="16" fillId="36" borderId="47" xfId="49" applyFont="1" applyFill="1" applyBorder="1" applyAlignment="1" applyProtection="1">
      <alignment vertical="center" wrapText="1"/>
      <protection locked="0"/>
    </xf>
    <xf numFmtId="41" fontId="16" fillId="36" borderId="26" xfId="49" applyFont="1" applyFill="1" applyBorder="1" applyAlignment="1" applyProtection="1">
      <alignment vertical="center" wrapText="1"/>
      <protection locked="0"/>
    </xf>
    <xf numFmtId="41" fontId="16" fillId="36" borderId="48" xfId="49" applyFont="1" applyFill="1" applyBorder="1" applyAlignment="1" applyProtection="1">
      <alignment vertical="center" wrapText="1"/>
      <protection locked="0"/>
    </xf>
    <xf numFmtId="41" fontId="16" fillId="36" borderId="31" xfId="49" applyFont="1" applyFill="1" applyBorder="1" applyAlignment="1" applyProtection="1">
      <alignment vertical="center" wrapText="1"/>
      <protection locked="0"/>
    </xf>
    <xf numFmtId="41" fontId="16" fillId="36" borderId="49" xfId="49" applyFont="1" applyFill="1" applyBorder="1" applyAlignment="1" applyProtection="1">
      <alignment vertical="center" wrapText="1"/>
      <protection locked="0"/>
    </xf>
    <xf numFmtId="41" fontId="16" fillId="36" borderId="14" xfId="49" applyFont="1" applyFill="1" applyBorder="1" applyAlignment="1" applyProtection="1">
      <alignment horizontal="justify" vertical="center" wrapText="1"/>
      <protection locked="0"/>
    </xf>
    <xf numFmtId="41" fontId="16" fillId="36" borderId="18" xfId="49" applyFont="1" applyFill="1" applyBorder="1" applyAlignment="1" applyProtection="1">
      <alignment horizontal="justify" vertical="center" wrapText="1"/>
      <protection locked="0"/>
    </xf>
    <xf numFmtId="41" fontId="16" fillId="36" borderId="50" xfId="49" applyFont="1" applyFill="1" applyBorder="1" applyAlignment="1" applyProtection="1">
      <alignment vertical="center" wrapText="1"/>
      <protection locked="0"/>
    </xf>
    <xf numFmtId="41" fontId="16" fillId="36" borderId="21" xfId="49" applyFont="1" applyFill="1" applyBorder="1" applyAlignment="1" applyProtection="1">
      <alignment vertical="center" wrapText="1"/>
      <protection locked="0"/>
    </xf>
    <xf numFmtId="41" fontId="16" fillId="36" borderId="51" xfId="49" applyFont="1" applyFill="1" applyBorder="1" applyAlignment="1" applyProtection="1">
      <alignment vertical="center" wrapText="1"/>
      <protection locked="0"/>
    </xf>
    <xf numFmtId="41" fontId="16" fillId="36" borderId="19" xfId="49" applyFont="1" applyFill="1" applyBorder="1" applyAlignment="1" applyProtection="1">
      <alignment horizontal="justify" vertical="center" wrapText="1"/>
      <protection locked="0"/>
    </xf>
    <xf numFmtId="41" fontId="16" fillId="36" borderId="20" xfId="49" applyFont="1" applyFill="1" applyBorder="1" applyAlignment="1" applyProtection="1">
      <alignment horizontal="center" vertical="center" wrapText="1"/>
      <protection locked="0"/>
    </xf>
    <xf numFmtId="41" fontId="16" fillId="36" borderId="21" xfId="49" applyFont="1" applyFill="1" applyBorder="1" applyAlignment="1" applyProtection="1">
      <alignment horizontal="center" vertical="center" wrapText="1"/>
      <protection locked="0"/>
    </xf>
    <xf numFmtId="41" fontId="16" fillId="36" borderId="51" xfId="49" applyFont="1" applyFill="1" applyBorder="1" applyAlignment="1" applyProtection="1">
      <alignment horizontal="center" vertical="center" wrapText="1"/>
      <protection locked="0"/>
    </xf>
    <xf numFmtId="41" fontId="17" fillId="0" borderId="15" xfId="49" applyFont="1" applyBorder="1" applyAlignment="1">
      <alignment horizontal="justify" vertical="top" wrapText="1"/>
    </xf>
    <xf numFmtId="41" fontId="17" fillId="0" borderId="12" xfId="49" applyFont="1" applyBorder="1" applyAlignment="1">
      <alignment vertical="center" wrapText="1"/>
    </xf>
    <xf numFmtId="41" fontId="17" fillId="0" borderId="52" xfId="49" applyFont="1" applyBorder="1" applyAlignment="1">
      <alignment vertical="center" wrapText="1"/>
    </xf>
    <xf numFmtId="41" fontId="17" fillId="0" borderId="50" xfId="49" applyFont="1" applyBorder="1" applyAlignment="1">
      <alignment vertical="center" wrapText="1"/>
    </xf>
    <xf numFmtId="0" fontId="4" fillId="0" borderId="37" xfId="0" applyFont="1" applyBorder="1" applyAlignment="1">
      <alignment horizontal="center" vertical="top" wrapText="1"/>
    </xf>
    <xf numFmtId="0" fontId="0" fillId="37" borderId="0" xfId="0" applyFill="1" applyBorder="1" applyAlignment="1">
      <alignment/>
    </xf>
    <xf numFmtId="0" fontId="0" fillId="37" borderId="0" xfId="0" applyFill="1" applyBorder="1" applyAlignment="1" applyProtection="1">
      <alignment horizontal="justify" vertical="top" wrapText="1"/>
      <protection/>
    </xf>
    <xf numFmtId="0" fontId="0" fillId="37" borderId="53" xfId="0" applyFill="1" applyBorder="1" applyAlignment="1">
      <alignment horizontal="justify" vertical="top" wrapText="1"/>
    </xf>
    <xf numFmtId="0" fontId="2" fillId="37" borderId="0" xfId="0" applyFont="1" applyFill="1" applyBorder="1" applyAlignment="1">
      <alignment horizontal="justify" vertical="top" wrapText="1"/>
    </xf>
    <xf numFmtId="41" fontId="16" fillId="37" borderId="11" xfId="49" applyFont="1" applyFill="1" applyBorder="1" applyAlignment="1" applyProtection="1">
      <alignment vertical="center" wrapText="1"/>
      <protection/>
    </xf>
    <xf numFmtId="41" fontId="16" fillId="37" borderId="42" xfId="49" applyFont="1" applyFill="1" applyBorder="1" applyAlignment="1" applyProtection="1">
      <alignment vertical="center" wrapText="1"/>
      <protection/>
    </xf>
    <xf numFmtId="0" fontId="0" fillId="37" borderId="0" xfId="0" applyFill="1" applyBorder="1" applyAlignment="1">
      <alignment horizontal="center"/>
    </xf>
    <xf numFmtId="0" fontId="20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21" fillId="37" borderId="0" xfId="0" applyFont="1" applyFill="1" applyBorder="1" applyAlignment="1" applyProtection="1">
      <alignment horizontal="center" vertical="center"/>
      <protection/>
    </xf>
    <xf numFmtId="0" fontId="20" fillId="37" borderId="0" xfId="0" applyFont="1" applyFill="1" applyBorder="1" applyAlignment="1" applyProtection="1">
      <alignment/>
      <protection/>
    </xf>
    <xf numFmtId="0" fontId="20" fillId="37" borderId="16" xfId="0" applyFont="1" applyFill="1" applyBorder="1" applyAlignment="1" applyProtection="1">
      <alignment horizontal="center"/>
      <protection/>
    </xf>
    <xf numFmtId="0" fontId="20" fillId="37" borderId="34" xfId="0" applyFont="1" applyFill="1" applyBorder="1" applyAlignment="1" applyProtection="1">
      <alignment horizontal="center"/>
      <protection/>
    </xf>
    <xf numFmtId="0" fontId="20" fillId="37" borderId="35" xfId="0" applyFont="1" applyFill="1" applyBorder="1" applyAlignment="1" applyProtection="1">
      <alignment horizontal="center"/>
      <protection/>
    </xf>
    <xf numFmtId="0" fontId="21" fillId="37" borderId="0" xfId="0" applyFont="1" applyFill="1" applyBorder="1" applyAlignment="1" applyProtection="1" quotePrefix="1">
      <alignment horizontal="center"/>
      <protection/>
    </xf>
    <xf numFmtId="0" fontId="21" fillId="37" borderId="36" xfId="0" applyFont="1" applyFill="1" applyBorder="1" applyAlignment="1" applyProtection="1">
      <alignment horizontal="center" vertical="center"/>
      <protection/>
    </xf>
    <xf numFmtId="0" fontId="21" fillId="37" borderId="0" xfId="0" applyFont="1" applyFill="1" applyBorder="1" applyAlignment="1" applyProtection="1">
      <alignment horizontal="center" vertical="center" wrapText="1"/>
      <protection/>
    </xf>
    <xf numFmtId="0" fontId="20" fillId="37" borderId="41" xfId="0" applyFont="1" applyFill="1" applyBorder="1" applyAlignment="1" applyProtection="1">
      <alignment/>
      <protection/>
    </xf>
    <xf numFmtId="0" fontId="20" fillId="37" borderId="41" xfId="0" applyFont="1" applyFill="1" applyBorder="1" applyAlignment="1" applyProtection="1">
      <alignment/>
      <protection/>
    </xf>
    <xf numFmtId="0" fontId="22" fillId="37" borderId="38" xfId="0" applyFont="1" applyFill="1" applyBorder="1" applyAlignment="1" applyProtection="1">
      <alignment horizontal="center"/>
      <protection/>
    </xf>
    <xf numFmtId="0" fontId="22" fillId="37" borderId="39" xfId="0" applyFont="1" applyFill="1" applyBorder="1" applyAlignment="1" applyProtection="1">
      <alignment horizontal="center"/>
      <protection/>
    </xf>
    <xf numFmtId="0" fontId="22" fillId="37" borderId="40" xfId="0" applyFont="1" applyFill="1" applyBorder="1" applyAlignment="1" applyProtection="1">
      <alignment horizontal="center"/>
      <protection/>
    </xf>
    <xf numFmtId="0" fontId="23" fillId="37" borderId="54" xfId="0" applyFont="1" applyFill="1" applyBorder="1" applyAlignment="1" applyProtection="1">
      <alignment horizontal="center" vertical="center" wrapText="1"/>
      <protection/>
    </xf>
    <xf numFmtId="0" fontId="23" fillId="37" borderId="24" xfId="0" applyFont="1" applyFill="1" applyBorder="1" applyAlignment="1" applyProtection="1">
      <alignment horizontal="center" vertical="center" wrapText="1"/>
      <protection/>
    </xf>
    <xf numFmtId="0" fontId="23" fillId="37" borderId="52" xfId="0" applyFont="1" applyFill="1" applyBorder="1" applyAlignment="1" applyProtection="1">
      <alignment horizontal="center" vertical="center" wrapText="1"/>
      <protection/>
    </xf>
    <xf numFmtId="0" fontId="23" fillId="37" borderId="15" xfId="0" applyFont="1" applyFill="1" applyBorder="1" applyAlignment="1" applyProtection="1">
      <alignment horizontal="center" vertical="center" wrapText="1"/>
      <protection/>
    </xf>
    <xf numFmtId="0" fontId="23" fillId="37" borderId="55" xfId="0" applyFont="1" applyFill="1" applyBorder="1" applyAlignment="1" applyProtection="1">
      <alignment horizontal="center" vertical="center" wrapText="1"/>
      <protection/>
    </xf>
    <xf numFmtId="41" fontId="25" fillId="38" borderId="54" xfId="0" applyNumberFormat="1" applyFont="1" applyFill="1" applyBorder="1" applyAlignment="1" applyProtection="1">
      <alignment horizontal="justify" vertical="center" wrapText="1"/>
      <protection/>
    </xf>
    <xf numFmtId="41" fontId="25" fillId="38" borderId="15" xfId="0" applyNumberFormat="1" applyFont="1" applyFill="1" applyBorder="1" applyAlignment="1" applyProtection="1">
      <alignment horizontal="justify" vertical="center" wrapText="1"/>
      <protection/>
    </xf>
    <xf numFmtId="183" fontId="25" fillId="36" borderId="55" xfId="75" applyNumberFormat="1" applyFont="1" applyFill="1" applyBorder="1" applyAlignment="1" applyProtection="1">
      <alignment horizontal="center" vertical="center"/>
      <protection/>
    </xf>
    <xf numFmtId="41" fontId="20" fillId="37" borderId="56" xfId="49" applyFont="1" applyFill="1" applyBorder="1" applyAlignment="1" applyProtection="1">
      <alignment vertical="center" wrapText="1"/>
      <protection/>
    </xf>
    <xf numFmtId="41" fontId="20" fillId="37" borderId="13" xfId="0" applyNumberFormat="1" applyFont="1" applyFill="1" applyBorder="1" applyAlignment="1" applyProtection="1">
      <alignment horizontal="justify" vertical="center" wrapText="1"/>
      <protection/>
    </xf>
    <xf numFmtId="41" fontId="20" fillId="37" borderId="57" xfId="49" applyFont="1" applyFill="1" applyBorder="1" applyAlignment="1" applyProtection="1">
      <alignment vertical="center" wrapText="1"/>
      <protection/>
    </xf>
    <xf numFmtId="41" fontId="20" fillId="37" borderId="17" xfId="0" applyNumberFormat="1" applyFont="1" applyFill="1" applyBorder="1" applyAlignment="1" applyProtection="1">
      <alignment horizontal="justify" vertical="center" wrapText="1"/>
      <protection/>
    </xf>
    <xf numFmtId="41" fontId="20" fillId="37" borderId="58" xfId="49" applyFont="1" applyFill="1" applyBorder="1" applyAlignment="1" applyProtection="1">
      <alignment vertical="center" wrapText="1"/>
      <protection/>
    </xf>
    <xf numFmtId="41" fontId="20" fillId="37" borderId="37" xfId="0" applyNumberFormat="1" applyFont="1" applyFill="1" applyBorder="1" applyAlignment="1" applyProtection="1">
      <alignment horizontal="justify" vertical="center" wrapText="1"/>
      <protection/>
    </xf>
    <xf numFmtId="41" fontId="25" fillId="36" borderId="54" xfId="49" applyFont="1" applyFill="1" applyBorder="1" applyAlignment="1" applyProtection="1">
      <alignment vertical="center" wrapText="1"/>
      <protection/>
    </xf>
    <xf numFmtId="41" fontId="25" fillId="36" borderId="15" xfId="49" applyFont="1" applyFill="1" applyBorder="1" applyAlignment="1" applyProtection="1">
      <alignment vertical="center" wrapText="1"/>
      <protection/>
    </xf>
    <xf numFmtId="183" fontId="25" fillId="38" borderId="55" xfId="75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0" xfId="0" applyFill="1" applyBorder="1" applyAlignment="1">
      <alignment horizontal="center" vertical="center" wrapText="1"/>
    </xf>
    <xf numFmtId="41" fontId="17" fillId="0" borderId="59" xfId="49" applyFont="1" applyBorder="1" applyAlignment="1">
      <alignment vertical="center" wrapText="1"/>
    </xf>
    <xf numFmtId="0" fontId="12" fillId="37" borderId="37" xfId="0" applyFont="1" applyFill="1" applyBorder="1" applyAlignment="1" applyProtection="1">
      <alignment horizontal="center"/>
      <protection locked="0"/>
    </xf>
    <xf numFmtId="41" fontId="16" fillId="39" borderId="11" xfId="49" applyFont="1" applyFill="1" applyBorder="1" applyAlignment="1">
      <alignment vertical="center" wrapText="1"/>
    </xf>
    <xf numFmtId="41" fontId="16" fillId="39" borderId="42" xfId="49" applyFont="1" applyFill="1" applyBorder="1" applyAlignment="1">
      <alignment vertical="center" wrapText="1"/>
    </xf>
    <xf numFmtId="41" fontId="16" fillId="39" borderId="43" xfId="49" applyFont="1" applyFill="1" applyBorder="1" applyAlignment="1">
      <alignment vertical="center" wrapText="1"/>
    </xf>
    <xf numFmtId="41" fontId="17" fillId="39" borderId="21" xfId="49" applyFont="1" applyFill="1" applyBorder="1" applyAlignment="1">
      <alignment vertical="center" wrapText="1"/>
    </xf>
    <xf numFmtId="41" fontId="16" fillId="37" borderId="43" xfId="49" applyFont="1" applyFill="1" applyBorder="1" applyAlignment="1" applyProtection="1">
      <alignment vertical="center" wrapText="1"/>
      <protection/>
    </xf>
    <xf numFmtId="41" fontId="16" fillId="37" borderId="30" xfId="49" applyFont="1" applyFill="1" applyBorder="1" applyAlignment="1" applyProtection="1">
      <alignment vertical="center" wrapText="1"/>
      <protection/>
    </xf>
    <xf numFmtId="41" fontId="16" fillId="37" borderId="28" xfId="49" applyFont="1" applyFill="1" applyBorder="1" applyAlignment="1" applyProtection="1">
      <alignment vertical="center" wrapText="1"/>
      <protection/>
    </xf>
    <xf numFmtId="41" fontId="16" fillId="37" borderId="32" xfId="49" applyFont="1" applyFill="1" applyBorder="1" applyAlignment="1" applyProtection="1">
      <alignment vertical="center" wrapText="1"/>
      <protection/>
    </xf>
    <xf numFmtId="41" fontId="17" fillId="0" borderId="20" xfId="49" applyFont="1" applyBorder="1" applyAlignment="1" applyProtection="1">
      <alignment vertical="center" wrapText="1"/>
      <protection/>
    </xf>
    <xf numFmtId="41" fontId="17" fillId="0" borderId="21" xfId="49" applyFont="1" applyBorder="1" applyAlignment="1" applyProtection="1">
      <alignment vertical="center" wrapText="1"/>
      <protection/>
    </xf>
    <xf numFmtId="41" fontId="17" fillId="0" borderId="60" xfId="49" applyFont="1" applyBorder="1" applyAlignment="1" applyProtection="1">
      <alignment vertical="center" wrapText="1"/>
      <protection/>
    </xf>
    <xf numFmtId="41" fontId="17" fillId="0" borderId="61" xfId="49" applyFont="1" applyBorder="1" applyAlignment="1" applyProtection="1">
      <alignment vertical="center" wrapText="1"/>
      <protection/>
    </xf>
    <xf numFmtId="41" fontId="17" fillId="0" borderId="31" xfId="49" applyFont="1" applyBorder="1" applyAlignment="1" applyProtection="1">
      <alignment vertical="center" wrapText="1"/>
      <protection/>
    </xf>
    <xf numFmtId="41" fontId="17" fillId="0" borderId="62" xfId="49" applyFont="1" applyBorder="1" applyAlignment="1" applyProtection="1">
      <alignment vertical="center" wrapText="1"/>
      <protection/>
    </xf>
    <xf numFmtId="41" fontId="17" fillId="0" borderId="22" xfId="49" applyFont="1" applyBorder="1" applyAlignment="1" applyProtection="1">
      <alignment vertical="center" wrapText="1"/>
      <protection/>
    </xf>
    <xf numFmtId="41" fontId="16" fillId="35" borderId="11" xfId="49" applyFont="1" applyFill="1" applyBorder="1" applyAlignment="1" applyProtection="1">
      <alignment vertical="center" wrapText="1"/>
      <protection/>
    </xf>
    <xf numFmtId="41" fontId="16" fillId="35" borderId="42" xfId="49" applyFont="1" applyFill="1" applyBorder="1" applyAlignment="1" applyProtection="1">
      <alignment vertical="center" wrapText="1"/>
      <protection/>
    </xf>
    <xf numFmtId="41" fontId="16" fillId="35" borderId="43" xfId="49" applyFont="1" applyFill="1" applyBorder="1" applyAlignment="1" applyProtection="1">
      <alignment vertical="center" wrapText="1"/>
      <protection/>
    </xf>
    <xf numFmtId="41" fontId="17" fillId="35" borderId="21" xfId="49" applyFont="1" applyFill="1" applyBorder="1" applyAlignment="1" applyProtection="1">
      <alignment vertical="center" wrapText="1"/>
      <protection/>
    </xf>
    <xf numFmtId="41" fontId="17" fillId="0" borderId="26" xfId="49" applyFont="1" applyBorder="1" applyAlignment="1" applyProtection="1">
      <alignment vertical="center" wrapText="1"/>
      <protection/>
    </xf>
    <xf numFmtId="41" fontId="17" fillId="0" borderId="48" xfId="49" applyFont="1" applyBorder="1" applyAlignment="1" applyProtection="1">
      <alignment vertical="center" wrapText="1"/>
      <protection/>
    </xf>
    <xf numFmtId="41" fontId="17" fillId="0" borderId="63" xfId="49" applyFont="1" applyBorder="1" applyAlignment="1" applyProtection="1">
      <alignment vertical="center" wrapText="1"/>
      <protection/>
    </xf>
    <xf numFmtId="41" fontId="17" fillId="0" borderId="64" xfId="49" applyFont="1" applyBorder="1" applyAlignment="1" applyProtection="1">
      <alignment vertical="center" wrapText="1"/>
      <protection/>
    </xf>
    <xf numFmtId="41" fontId="17" fillId="0" borderId="27" xfId="49" applyFont="1" applyBorder="1" applyAlignment="1" applyProtection="1">
      <alignment vertical="center" wrapText="1"/>
      <protection/>
    </xf>
    <xf numFmtId="41" fontId="17" fillId="0" borderId="24" xfId="49" applyFont="1" applyBorder="1" applyAlignment="1" applyProtection="1">
      <alignment vertical="center" wrapText="1"/>
      <protection/>
    </xf>
    <xf numFmtId="41" fontId="17" fillId="0" borderId="25" xfId="49" applyFont="1" applyBorder="1" applyAlignment="1" applyProtection="1">
      <alignment vertical="center" wrapText="1"/>
      <protection/>
    </xf>
    <xf numFmtId="0" fontId="28" fillId="37" borderId="37" xfId="0" applyFont="1" applyFill="1" applyBorder="1" applyAlignment="1" applyProtection="1">
      <alignment horizontal="center"/>
      <protection/>
    </xf>
    <xf numFmtId="0" fontId="28" fillId="0" borderId="37" xfId="0" applyFont="1" applyFill="1" applyBorder="1" applyAlignment="1" applyProtection="1">
      <alignment horizontal="center"/>
      <protection/>
    </xf>
    <xf numFmtId="0" fontId="28" fillId="37" borderId="37" xfId="0" applyFont="1" applyFill="1" applyBorder="1" applyAlignment="1" applyProtection="1" quotePrefix="1">
      <alignment horizontal="center"/>
      <protection/>
    </xf>
    <xf numFmtId="41" fontId="0" fillId="0" borderId="0" xfId="0" applyNumberFormat="1" applyAlignment="1" quotePrefix="1">
      <alignment/>
    </xf>
    <xf numFmtId="41" fontId="12" fillId="0" borderId="0" xfId="0" applyNumberFormat="1" applyFont="1" applyAlignment="1" quotePrefix="1">
      <alignment/>
    </xf>
    <xf numFmtId="41" fontId="0" fillId="0" borderId="0" xfId="49" applyFont="1" applyAlignment="1" quotePrefix="1">
      <alignment/>
    </xf>
    <xf numFmtId="41" fontId="0" fillId="0" borderId="0" xfId="49" applyFont="1" applyFill="1" applyAlignment="1" quotePrefix="1">
      <alignment/>
    </xf>
    <xf numFmtId="41" fontId="12" fillId="0" borderId="0" xfId="49" applyFont="1" applyAlignment="1" quotePrefix="1">
      <alignment/>
    </xf>
    <xf numFmtId="41" fontId="12" fillId="35" borderId="0" xfId="49" applyFont="1" applyFill="1" applyAlignment="1">
      <alignment/>
    </xf>
    <xf numFmtId="41" fontId="16" fillId="37" borderId="26" xfId="49" applyFont="1" applyFill="1" applyBorder="1" applyAlignment="1" applyProtection="1">
      <alignment vertical="center" wrapText="1"/>
      <protection/>
    </xf>
    <xf numFmtId="41" fontId="16" fillId="37" borderId="48" xfId="49" applyFont="1" applyFill="1" applyBorder="1" applyAlignment="1" applyProtection="1">
      <alignment vertical="center" wrapText="1"/>
      <protection/>
    </xf>
    <xf numFmtId="41" fontId="16" fillId="39" borderId="26" xfId="49" applyFont="1" applyFill="1" applyBorder="1" applyAlignment="1">
      <alignment vertical="center" wrapText="1"/>
    </xf>
    <xf numFmtId="41" fontId="16" fillId="39" borderId="48" xfId="49" applyFont="1" applyFill="1" applyBorder="1" applyAlignment="1">
      <alignment vertical="center" wrapText="1"/>
    </xf>
    <xf numFmtId="41" fontId="16" fillId="39" borderId="63" xfId="49" applyFont="1" applyFill="1" applyBorder="1" applyAlignment="1">
      <alignment vertical="center" wrapText="1"/>
    </xf>
    <xf numFmtId="41" fontId="17" fillId="39" borderId="64" xfId="49" applyFont="1" applyFill="1" applyBorder="1" applyAlignment="1">
      <alignment vertical="center" wrapText="1"/>
    </xf>
    <xf numFmtId="41" fontId="16" fillId="37" borderId="65" xfId="49" applyFont="1" applyFill="1" applyBorder="1" applyAlignment="1" applyProtection="1">
      <alignment vertical="center" wrapText="1"/>
      <protection/>
    </xf>
    <xf numFmtId="41" fontId="16" fillId="40" borderId="65" xfId="49" applyFont="1" applyFill="1" applyBorder="1" applyAlignment="1" applyProtection="1">
      <alignment vertical="center" wrapText="1"/>
      <protection/>
    </xf>
    <xf numFmtId="41" fontId="16" fillId="40" borderId="43" xfId="49" applyFont="1" applyFill="1" applyBorder="1" applyAlignment="1" applyProtection="1">
      <alignment vertical="center" wrapText="1"/>
      <protection/>
    </xf>
    <xf numFmtId="41" fontId="16" fillId="37" borderId="47" xfId="49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justify" vertical="top" wrapText="1"/>
      <protection/>
    </xf>
    <xf numFmtId="0" fontId="3" fillId="0" borderId="11" xfId="0" applyFont="1" applyFill="1" applyBorder="1" applyAlignment="1" applyProtection="1">
      <alignment horizontal="justify" vertical="top" wrapText="1"/>
      <protection/>
    </xf>
    <xf numFmtId="0" fontId="2" fillId="0" borderId="32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41" fontId="16" fillId="37" borderId="67" xfId="49" applyFont="1" applyFill="1" applyBorder="1" applyAlignment="1" applyProtection="1">
      <alignment vertical="center" wrapText="1"/>
      <protection/>
    </xf>
    <xf numFmtId="41" fontId="17" fillId="0" borderId="64" xfId="49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41" fontId="17" fillId="0" borderId="0" xfId="49" applyFont="1" applyBorder="1" applyAlignment="1">
      <alignment vertical="center" wrapText="1"/>
    </xf>
    <xf numFmtId="0" fontId="29" fillId="37" borderId="0" xfId="0" applyFont="1" applyFill="1" applyAlignment="1">
      <alignment/>
    </xf>
    <xf numFmtId="0" fontId="16" fillId="37" borderId="0" xfId="0" applyFont="1" applyFill="1" applyAlignment="1">
      <alignment/>
    </xf>
    <xf numFmtId="0" fontId="2" fillId="0" borderId="68" xfId="0" applyFont="1" applyBorder="1" applyAlignment="1">
      <alignment vertical="top" wrapText="1"/>
    </xf>
    <xf numFmtId="0" fontId="2" fillId="0" borderId="63" xfId="0" applyFont="1" applyBorder="1" applyAlignment="1">
      <alignment vertical="top" wrapText="1"/>
    </xf>
    <xf numFmtId="0" fontId="16" fillId="37" borderId="0" xfId="0" applyFont="1" applyFill="1" applyAlignment="1">
      <alignment/>
    </xf>
    <xf numFmtId="0" fontId="12" fillId="37" borderId="36" xfId="0" applyFont="1" applyFill="1" applyBorder="1" applyAlignment="1">
      <alignment vertical="center"/>
    </xf>
    <xf numFmtId="41" fontId="6" fillId="0" borderId="11" xfId="49" applyFont="1" applyBorder="1" applyAlignment="1">
      <alignment vertical="top" wrapText="1"/>
    </xf>
    <xf numFmtId="41" fontId="3" fillId="40" borderId="11" xfId="49" applyFont="1" applyFill="1" applyBorder="1" applyAlignment="1">
      <alignment vertical="top" wrapText="1"/>
    </xf>
    <xf numFmtId="41" fontId="3" fillId="0" borderId="11" xfId="49" applyFont="1" applyBorder="1" applyAlignment="1">
      <alignment vertical="top" wrapText="1"/>
    </xf>
    <xf numFmtId="41" fontId="7" fillId="0" borderId="36" xfId="49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4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59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6" fillId="0" borderId="51" xfId="0" applyFont="1" applyBorder="1" applyAlignment="1">
      <alignment horizontal="center" vertical="center" wrapText="1"/>
    </xf>
    <xf numFmtId="0" fontId="16" fillId="37" borderId="0" xfId="0" applyFont="1" applyFill="1" applyAlignment="1" applyProtection="1">
      <alignment/>
      <protection/>
    </xf>
    <xf numFmtId="0" fontId="16" fillId="37" borderId="0" xfId="0" applyFont="1" applyFill="1" applyAlignment="1" applyProtection="1">
      <alignment/>
      <protection/>
    </xf>
    <xf numFmtId="0" fontId="17" fillId="37" borderId="36" xfId="0" applyFont="1" applyFill="1" applyBorder="1" applyAlignment="1" applyProtection="1">
      <alignment horizontal="center" vertical="center"/>
      <protection/>
    </xf>
    <xf numFmtId="0" fontId="17" fillId="37" borderId="37" xfId="0" applyFont="1" applyFill="1" applyBorder="1" applyAlignment="1" quotePrefix="1">
      <alignment horizontal="center"/>
    </xf>
    <xf numFmtId="0" fontId="17" fillId="37" borderId="0" xfId="0" applyFont="1" applyFill="1" applyBorder="1" applyAlignment="1" applyProtection="1">
      <alignment horizontal="center" vertical="center" wrapText="1"/>
      <protection/>
    </xf>
    <xf numFmtId="0" fontId="17" fillId="36" borderId="37" xfId="0" applyFont="1" applyFill="1" applyBorder="1" applyAlignment="1" applyProtection="1">
      <alignment horizontal="center"/>
      <protection locked="0"/>
    </xf>
    <xf numFmtId="0" fontId="17" fillId="37" borderId="37" xfId="0" applyFont="1" applyFill="1" applyBorder="1" applyAlignment="1" applyProtection="1">
      <alignment horizontal="center"/>
      <protection/>
    </xf>
    <xf numFmtId="0" fontId="16" fillId="37" borderId="41" xfId="0" applyFont="1" applyFill="1" applyBorder="1" applyAlignment="1" applyProtection="1">
      <alignment/>
      <protection/>
    </xf>
    <xf numFmtId="0" fontId="16" fillId="0" borderId="11" xfId="0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41" fontId="3" fillId="0" borderId="11" xfId="49" applyFont="1" applyBorder="1" applyAlignment="1" applyProtection="1">
      <alignment horizontal="justify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41" fontId="2" fillId="0" borderId="26" xfId="49" applyFont="1" applyBorder="1" applyAlignment="1" applyProtection="1">
      <alignment horizontal="justify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2" fillId="0" borderId="26" xfId="0" applyFont="1" applyBorder="1" applyAlignment="1" applyProtection="1">
      <alignment horizontal="justify" vertical="top" wrapText="1"/>
      <protection/>
    </xf>
    <xf numFmtId="0" fontId="2" fillId="0" borderId="59" xfId="0" applyFont="1" applyBorder="1" applyAlignment="1" applyProtection="1">
      <alignment horizontal="justify" vertical="top" wrapText="1"/>
      <protection/>
    </xf>
    <xf numFmtId="0" fontId="2" fillId="0" borderId="59" xfId="0" applyFont="1" applyFill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justify" vertical="top" wrapText="1"/>
      <protection/>
    </xf>
    <xf numFmtId="0" fontId="16" fillId="37" borderId="0" xfId="0" applyFont="1" applyFill="1" applyBorder="1" applyAlignment="1" applyProtection="1">
      <alignment/>
      <protection/>
    </xf>
    <xf numFmtId="0" fontId="16" fillId="37" borderId="53" xfId="0" applyFont="1" applyFill="1" applyBorder="1" applyAlignment="1" applyProtection="1">
      <alignment/>
      <protection/>
    </xf>
    <xf numFmtId="41" fontId="16" fillId="36" borderId="30" xfId="49" applyFont="1" applyFill="1" applyBorder="1" applyAlignment="1" applyProtection="1">
      <alignment vertical="center" wrapText="1"/>
      <protection locked="0"/>
    </xf>
    <xf numFmtId="41" fontId="16" fillId="36" borderId="28" xfId="49" applyFont="1" applyFill="1" applyBorder="1" applyAlignment="1" applyProtection="1">
      <alignment vertical="center" wrapText="1"/>
      <protection locked="0"/>
    </xf>
    <xf numFmtId="41" fontId="16" fillId="36" borderId="32" xfId="49" applyFont="1" applyFill="1" applyBorder="1" applyAlignment="1" applyProtection="1">
      <alignment vertical="center" wrapText="1"/>
      <protection locked="0"/>
    </xf>
    <xf numFmtId="41" fontId="17" fillId="0" borderId="26" xfId="49" applyFont="1" applyBorder="1" applyAlignment="1">
      <alignment vertical="center" wrapText="1"/>
    </xf>
    <xf numFmtId="0" fontId="8" fillId="37" borderId="0" xfId="0" applyFont="1" applyFill="1" applyAlignment="1">
      <alignment/>
    </xf>
    <xf numFmtId="41" fontId="6" fillId="0" borderId="11" xfId="49" applyFont="1" applyBorder="1" applyAlignment="1">
      <alignment horizontal="justify" vertical="top" wrapText="1"/>
    </xf>
    <xf numFmtId="41" fontId="7" fillId="0" borderId="36" xfId="49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26" xfId="0" applyFont="1" applyBorder="1" applyAlignment="1">
      <alignment horizontal="justify" vertical="top" wrapText="1"/>
    </xf>
    <xf numFmtId="0" fontId="7" fillId="0" borderId="59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41" fontId="16" fillId="41" borderId="67" xfId="49" applyFont="1" applyFill="1" applyBorder="1" applyAlignment="1" applyProtection="1">
      <alignment vertical="center" wrapText="1"/>
      <protection locked="0"/>
    </xf>
    <xf numFmtId="41" fontId="16" fillId="41" borderId="32" xfId="49" applyFont="1" applyFill="1" applyBorder="1" applyAlignment="1" applyProtection="1">
      <alignment vertical="center" wrapText="1"/>
      <protection locked="0"/>
    </xf>
    <xf numFmtId="41" fontId="16" fillId="41" borderId="65" xfId="49" applyFont="1" applyFill="1" applyBorder="1" applyAlignment="1" applyProtection="1">
      <alignment vertical="center" wrapText="1"/>
      <protection locked="0"/>
    </xf>
    <xf numFmtId="41" fontId="16" fillId="41" borderId="43" xfId="49" applyFont="1" applyFill="1" applyBorder="1" applyAlignment="1" applyProtection="1">
      <alignment vertical="center" wrapText="1"/>
      <protection locked="0"/>
    </xf>
    <xf numFmtId="41" fontId="16" fillId="37" borderId="63" xfId="49" applyFont="1" applyFill="1" applyBorder="1" applyAlignment="1" applyProtection="1">
      <alignment vertical="center" wrapText="1"/>
      <protection/>
    </xf>
    <xf numFmtId="41" fontId="16" fillId="39" borderId="65" xfId="49" applyFont="1" applyFill="1" applyBorder="1" applyAlignment="1">
      <alignment vertical="center" wrapText="1"/>
    </xf>
    <xf numFmtId="41" fontId="16" fillId="42" borderId="67" xfId="49" applyFont="1" applyFill="1" applyBorder="1" applyAlignment="1" applyProtection="1">
      <alignment vertical="center" wrapText="1"/>
      <protection/>
    </xf>
    <xf numFmtId="41" fontId="16" fillId="42" borderId="42" xfId="49" applyFont="1" applyFill="1" applyBorder="1" applyAlignment="1" applyProtection="1">
      <alignment vertical="center" wrapText="1"/>
      <protection/>
    </xf>
    <xf numFmtId="41" fontId="16" fillId="42" borderId="65" xfId="49" applyFont="1" applyFill="1" applyBorder="1" applyAlignment="1" applyProtection="1">
      <alignment vertical="center" wrapText="1"/>
      <protection/>
    </xf>
    <xf numFmtId="41" fontId="16" fillId="36" borderId="65" xfId="49" applyFont="1" applyFill="1" applyBorder="1" applyAlignment="1" applyProtection="1">
      <alignment vertical="center" wrapText="1"/>
      <protection locked="0"/>
    </xf>
    <xf numFmtId="41" fontId="16" fillId="42" borderId="43" xfId="49" applyFont="1" applyFill="1" applyBorder="1" applyAlignment="1" applyProtection="1">
      <alignment vertical="center" wrapText="1"/>
      <protection/>
    </xf>
    <xf numFmtId="41" fontId="17" fillId="0" borderId="69" xfId="49" applyFont="1" applyBorder="1" applyAlignment="1">
      <alignment vertical="center" wrapText="1"/>
    </xf>
    <xf numFmtId="41" fontId="17" fillId="0" borderId="49" xfId="49" applyFont="1" applyBorder="1" applyAlignment="1">
      <alignment vertical="center" wrapText="1"/>
    </xf>
    <xf numFmtId="41" fontId="17" fillId="0" borderId="61" xfId="49" applyFont="1" applyBorder="1" applyAlignment="1">
      <alignment vertical="center" wrapText="1"/>
    </xf>
    <xf numFmtId="0" fontId="8" fillId="0" borderId="11" xfId="0" applyFont="1" applyBorder="1" applyAlignment="1">
      <alignment horizontal="center" vertical="top" wrapText="1"/>
    </xf>
    <xf numFmtId="41" fontId="16" fillId="0" borderId="28" xfId="49" applyFont="1" applyBorder="1" applyAlignment="1">
      <alignment vertical="center" wrapText="1"/>
    </xf>
    <xf numFmtId="41" fontId="16" fillId="0" borderId="20" xfId="49" applyFont="1" applyBorder="1" applyAlignment="1">
      <alignment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0" fillId="37" borderId="0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37" borderId="34" xfId="0" applyFont="1" applyFill="1" applyBorder="1" applyAlignment="1">
      <alignment horizontal="center" vertical="top" wrapText="1"/>
    </xf>
    <xf numFmtId="0" fontId="8" fillId="37" borderId="0" xfId="0" applyFont="1" applyFill="1" applyBorder="1" applyAlignment="1">
      <alignment horizontal="center" vertical="top" wrapText="1"/>
    </xf>
    <xf numFmtId="0" fontId="0" fillId="0" borderId="0" xfId="64">
      <alignment/>
      <protection/>
    </xf>
    <xf numFmtId="0" fontId="0" fillId="0" borderId="0" xfId="64" applyNumberFormat="1" quotePrefix="1">
      <alignment/>
      <protection/>
    </xf>
    <xf numFmtId="0" fontId="49" fillId="0" borderId="0" xfId="65">
      <alignment/>
      <protection/>
    </xf>
    <xf numFmtId="0" fontId="49" fillId="0" borderId="0" xfId="65" applyNumberFormat="1" quotePrefix="1">
      <alignment/>
      <protection/>
    </xf>
    <xf numFmtId="0" fontId="49" fillId="0" borderId="0" xfId="65" applyNumberFormat="1">
      <alignment/>
      <protection/>
    </xf>
    <xf numFmtId="0" fontId="0" fillId="37" borderId="0" xfId="64" applyFill="1" applyProtection="1">
      <alignment/>
      <protection/>
    </xf>
    <xf numFmtId="0" fontId="0" fillId="37" borderId="0" xfId="64" applyNumberFormat="1" applyFill="1" applyAlignment="1" applyProtection="1">
      <alignment horizontal="left"/>
      <protection/>
    </xf>
    <xf numFmtId="0" fontId="0" fillId="38" borderId="0" xfId="64" applyFill="1" applyProtection="1">
      <alignment/>
      <protection/>
    </xf>
    <xf numFmtId="0" fontId="0" fillId="37" borderId="0" xfId="64" applyNumberFormat="1" applyFill="1" applyAlignment="1" applyProtection="1" quotePrefix="1">
      <alignment horizontal="left"/>
      <protection/>
    </xf>
    <xf numFmtId="0" fontId="0" fillId="37" borderId="0" xfId="64" applyFill="1" applyProtection="1" quotePrefix="1">
      <alignment/>
      <protection/>
    </xf>
    <xf numFmtId="0" fontId="32" fillId="38" borderId="40" xfId="64" applyFont="1" applyFill="1" applyBorder="1" applyAlignment="1" applyProtection="1">
      <alignment horizontal="right"/>
      <protection/>
    </xf>
    <xf numFmtId="0" fontId="0" fillId="38" borderId="39" xfId="64" applyFill="1" applyBorder="1" applyProtection="1">
      <alignment/>
      <protection/>
    </xf>
    <xf numFmtId="0" fontId="0" fillId="38" borderId="38" xfId="64" applyFill="1" applyBorder="1" applyProtection="1">
      <alignment/>
      <protection/>
    </xf>
    <xf numFmtId="0" fontId="0" fillId="38" borderId="41" xfId="64" applyFill="1" applyBorder="1" applyProtection="1">
      <alignment/>
      <protection hidden="1"/>
    </xf>
    <xf numFmtId="0" fontId="0" fillId="38" borderId="0" xfId="64" applyFill="1" applyBorder="1" applyProtection="1">
      <alignment/>
      <protection hidden="1"/>
    </xf>
    <xf numFmtId="0" fontId="0" fillId="38" borderId="36" xfId="64" applyFill="1" applyBorder="1" applyProtection="1">
      <alignment/>
      <protection hidden="1"/>
    </xf>
    <xf numFmtId="0" fontId="12" fillId="38" borderId="0" xfId="64" applyFont="1" applyFill="1" applyBorder="1" applyProtection="1">
      <alignment/>
      <protection hidden="1"/>
    </xf>
    <xf numFmtId="204" fontId="12" fillId="39" borderId="43" xfId="64" applyNumberFormat="1" applyFont="1" applyFill="1" applyBorder="1" applyAlignment="1" applyProtection="1">
      <alignment horizontal="left"/>
      <protection locked="0"/>
    </xf>
    <xf numFmtId="204" fontId="12" fillId="39" borderId="43" xfId="64" applyNumberFormat="1" applyFont="1" applyFill="1" applyBorder="1" applyAlignment="1" applyProtection="1">
      <alignment horizontal="left"/>
      <protection hidden="1" locked="0"/>
    </xf>
    <xf numFmtId="0" fontId="0" fillId="38" borderId="0" xfId="64" applyFill="1" applyBorder="1" applyProtection="1" quotePrefix="1">
      <alignment/>
      <protection hidden="1"/>
    </xf>
    <xf numFmtId="0" fontId="12" fillId="43" borderId="43" xfId="64" applyFont="1" applyFill="1" applyBorder="1" applyProtection="1">
      <alignment/>
      <protection hidden="1"/>
    </xf>
    <xf numFmtId="0" fontId="12" fillId="43" borderId="43" xfId="64" applyNumberFormat="1" applyFont="1" applyFill="1" applyBorder="1" applyAlignment="1" applyProtection="1">
      <alignment horizontal="right"/>
      <protection hidden="1"/>
    </xf>
    <xf numFmtId="0" fontId="0" fillId="44" borderId="0" xfId="64" applyFill="1" applyProtection="1">
      <alignment/>
      <protection/>
    </xf>
    <xf numFmtId="0" fontId="0" fillId="44" borderId="0" xfId="64" applyNumberFormat="1" applyFill="1" applyAlignment="1" applyProtection="1">
      <alignment horizontal="left"/>
      <protection/>
    </xf>
    <xf numFmtId="0" fontId="0" fillId="44" borderId="0" xfId="64" applyFill="1" applyProtection="1" quotePrefix="1">
      <alignment/>
      <protection/>
    </xf>
    <xf numFmtId="0" fontId="0" fillId="43" borderId="47" xfId="64" applyFill="1" applyBorder="1" applyProtection="1">
      <alignment/>
      <protection hidden="1"/>
    </xf>
    <xf numFmtId="0" fontId="0" fillId="43" borderId="70" xfId="64" applyFill="1" applyBorder="1" applyProtection="1">
      <alignment/>
      <protection hidden="1"/>
    </xf>
    <xf numFmtId="0" fontId="12" fillId="43" borderId="42" xfId="64" applyFont="1" applyFill="1" applyBorder="1" applyProtection="1">
      <alignment/>
      <protection hidden="1"/>
    </xf>
    <xf numFmtId="0" fontId="12" fillId="43" borderId="43" xfId="64" applyNumberFormat="1" applyFont="1" applyFill="1" applyBorder="1" applyAlignment="1" applyProtection="1">
      <alignment horizontal="left"/>
      <protection hidden="1"/>
    </xf>
    <xf numFmtId="0" fontId="0" fillId="38" borderId="35" xfId="64" applyFill="1" applyBorder="1" applyProtection="1">
      <alignment/>
      <protection hidden="1"/>
    </xf>
    <xf numFmtId="0" fontId="0" fillId="38" borderId="34" xfId="64" applyFill="1" applyBorder="1" applyProtection="1">
      <alignment/>
      <protection hidden="1"/>
    </xf>
    <xf numFmtId="0" fontId="0" fillId="38" borderId="16" xfId="64" applyFill="1" applyBorder="1" applyProtection="1">
      <alignment/>
      <protection hidden="1"/>
    </xf>
    <xf numFmtId="205" fontId="16" fillId="37" borderId="0" xfId="70" applyNumberFormat="1" applyFont="1" applyFill="1" applyAlignment="1" applyProtection="1">
      <alignment horizontal="center"/>
      <protection/>
    </xf>
    <xf numFmtId="0" fontId="16" fillId="37" borderId="0" xfId="70" applyNumberFormat="1" applyFont="1" applyFill="1" applyAlignment="1" applyProtection="1">
      <alignment horizontal="center"/>
      <protection/>
    </xf>
    <xf numFmtId="0" fontId="8" fillId="0" borderId="3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16" fillId="37" borderId="37" xfId="0" applyFont="1" applyFill="1" applyBorder="1" applyAlignment="1" applyProtection="1">
      <alignment/>
      <protection/>
    </xf>
    <xf numFmtId="0" fontId="5" fillId="0" borderId="17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justify" vertical="top" wrapText="1"/>
    </xf>
    <xf numFmtId="0" fontId="8" fillId="0" borderId="35" xfId="0" applyFont="1" applyBorder="1" applyAlignment="1">
      <alignment horizontal="left" vertical="top" wrapText="1"/>
    </xf>
    <xf numFmtId="0" fontId="8" fillId="37" borderId="0" xfId="0" applyFont="1" applyFill="1" applyAlignment="1" quotePrefix="1">
      <alignment/>
    </xf>
    <xf numFmtId="0" fontId="4" fillId="0" borderId="11" xfId="0" applyFont="1" applyFill="1" applyBorder="1" applyAlignment="1" quotePrefix="1">
      <alignment horizontal="center" vertical="top" wrapText="1"/>
    </xf>
    <xf numFmtId="0" fontId="8" fillId="0" borderId="11" xfId="0" applyFont="1" applyFill="1" applyBorder="1" applyAlignment="1" quotePrefix="1">
      <alignment horizontal="center" vertical="top" wrapText="1"/>
    </xf>
    <xf numFmtId="0" fontId="8" fillId="39" borderId="11" xfId="0" applyFont="1" applyFill="1" applyBorder="1" applyAlignment="1" quotePrefix="1">
      <alignment horizontal="center" vertical="top" wrapText="1"/>
    </xf>
    <xf numFmtId="0" fontId="5" fillId="0" borderId="11" xfId="0" applyFont="1" applyFill="1" applyBorder="1" applyAlignment="1" quotePrefix="1">
      <alignment horizontal="center" vertical="top" wrapText="1"/>
    </xf>
    <xf numFmtId="0" fontId="4" fillId="39" borderId="11" xfId="0" applyFont="1" applyFill="1" applyBorder="1" applyAlignment="1" quotePrefix="1">
      <alignment horizontal="center" vertical="top" wrapText="1"/>
    </xf>
    <xf numFmtId="0" fontId="5" fillId="0" borderId="59" xfId="0" applyFont="1" applyFill="1" applyBorder="1" applyAlignment="1" quotePrefix="1">
      <alignment horizontal="center" vertical="top" wrapText="1"/>
    </xf>
    <xf numFmtId="0" fontId="16" fillId="37" borderId="0" xfId="0" applyFont="1" applyFill="1" applyBorder="1" applyAlignment="1" applyProtection="1">
      <alignment horizontal="center"/>
      <protection/>
    </xf>
    <xf numFmtId="0" fontId="16" fillId="37" borderId="53" xfId="0" applyFont="1" applyFill="1" applyBorder="1" applyAlignment="1" applyProtection="1">
      <alignment horizontal="center"/>
      <protection/>
    </xf>
    <xf numFmtId="0" fontId="0" fillId="0" borderId="33" xfId="0" applyFont="1" applyBorder="1" applyAlignment="1">
      <alignment horizontal="center" vertical="top" wrapText="1"/>
    </xf>
    <xf numFmtId="41" fontId="16" fillId="36" borderId="14" xfId="49" applyFont="1" applyFill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1" fontId="16" fillId="36" borderId="18" xfId="49" applyFont="1" applyFill="1" applyBorder="1" applyAlignment="1" applyProtection="1">
      <alignment vertical="center" wrapText="1"/>
      <protection locked="0"/>
    </xf>
    <xf numFmtId="0" fontId="29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27" fillId="37" borderId="0" xfId="0" applyFont="1" applyFill="1" applyAlignment="1">
      <alignment horizontal="center" wrapText="1"/>
    </xf>
    <xf numFmtId="0" fontId="2" fillId="0" borderId="16" xfId="0" applyFont="1" applyBorder="1" applyAlignment="1" applyProtection="1">
      <alignment horizontal="justify" vertical="top" wrapText="1"/>
      <protection/>
    </xf>
    <xf numFmtId="0" fontId="2" fillId="0" borderId="54" xfId="0" applyFont="1" applyBorder="1" applyAlignment="1" applyProtection="1">
      <alignment horizontal="justify" vertical="top" wrapText="1"/>
      <protection/>
    </xf>
    <xf numFmtId="0" fontId="2" fillId="0" borderId="55" xfId="0" applyFont="1" applyBorder="1" applyAlignment="1" applyProtection="1">
      <alignment horizontal="justify" vertical="top" wrapText="1"/>
      <protection/>
    </xf>
    <xf numFmtId="0" fontId="16" fillId="37" borderId="0" xfId="0" applyFont="1" applyFill="1" applyAlignment="1" applyProtection="1">
      <alignment/>
      <protection/>
    </xf>
    <xf numFmtId="0" fontId="16" fillId="0" borderId="30" xfId="0" applyFont="1" applyFill="1" applyBorder="1" applyAlignment="1" applyProtection="1">
      <alignment horizontal="center" vertical="top" wrapText="1"/>
      <protection/>
    </xf>
    <xf numFmtId="0" fontId="16" fillId="0" borderId="11" xfId="0" applyFont="1" applyFill="1" applyBorder="1" applyAlignment="1" applyProtection="1">
      <alignment horizontal="center" vertical="top" wrapText="1"/>
      <protection/>
    </xf>
    <xf numFmtId="0" fontId="2" fillId="0" borderId="32" xfId="0" applyFont="1" applyBorder="1" applyAlignment="1" applyProtection="1">
      <alignment horizontal="center" vertical="top" wrapText="1"/>
      <protection/>
    </xf>
    <xf numFmtId="0" fontId="2" fillId="0" borderId="43" xfId="0" applyFont="1" applyBorder="1" applyAlignment="1" applyProtection="1">
      <alignment horizontal="center" vertical="top" wrapText="1"/>
      <protection/>
    </xf>
    <xf numFmtId="0" fontId="2" fillId="0" borderId="31" xfId="0" applyFont="1" applyBorder="1" applyAlignment="1" applyProtection="1">
      <alignment horizontal="center" vertical="top" wrapText="1"/>
      <protection/>
    </xf>
    <xf numFmtId="0" fontId="16" fillId="37" borderId="38" xfId="0" applyFont="1" applyFill="1" applyBorder="1" applyAlignment="1" applyProtection="1">
      <alignment/>
      <protection/>
    </xf>
    <xf numFmtId="0" fontId="16" fillId="37" borderId="39" xfId="0" applyFont="1" applyFill="1" applyBorder="1" applyAlignment="1" applyProtection="1">
      <alignment/>
      <protection/>
    </xf>
    <xf numFmtId="0" fontId="16" fillId="37" borderId="40" xfId="0" applyFont="1" applyFill="1" applyBorder="1" applyAlignment="1" applyProtection="1">
      <alignment/>
      <protection/>
    </xf>
    <xf numFmtId="0" fontId="2" fillId="0" borderId="66" xfId="0" applyFont="1" applyBorder="1" applyAlignment="1" applyProtection="1">
      <alignment horizontal="center" vertical="top" wrapText="1"/>
      <protection/>
    </xf>
    <xf numFmtId="0" fontId="2" fillId="0" borderId="71" xfId="0" applyFont="1" applyBorder="1" applyAlignment="1" applyProtection="1">
      <alignment horizontal="center" vertical="top" wrapText="1"/>
      <protection/>
    </xf>
    <xf numFmtId="0" fontId="2" fillId="0" borderId="72" xfId="0" applyFont="1" applyBorder="1" applyAlignment="1" applyProtection="1">
      <alignment horizontal="center" vertical="top" wrapText="1"/>
      <protection/>
    </xf>
    <xf numFmtId="0" fontId="16" fillId="37" borderId="16" xfId="0" applyFont="1" applyFill="1" applyBorder="1" applyAlignment="1" applyProtection="1">
      <alignment/>
      <protection/>
    </xf>
    <xf numFmtId="0" fontId="16" fillId="37" borderId="34" xfId="0" applyFont="1" applyFill="1" applyBorder="1" applyAlignment="1" applyProtection="1">
      <alignment/>
      <protection/>
    </xf>
    <xf numFmtId="0" fontId="16" fillId="37" borderId="35" xfId="0" applyFont="1" applyFill="1" applyBorder="1" applyAlignment="1" applyProtection="1">
      <alignment/>
      <protection/>
    </xf>
    <xf numFmtId="0" fontId="12" fillId="37" borderId="0" xfId="0" applyFont="1" applyFill="1" applyAlignment="1">
      <alignment horizontal="center"/>
    </xf>
    <xf numFmtId="0" fontId="17" fillId="37" borderId="0" xfId="0" applyFont="1" applyFill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 vertical="top" wrapText="1"/>
      <protection/>
    </xf>
    <xf numFmtId="0" fontId="16" fillId="0" borderId="73" xfId="0" applyFont="1" applyBorder="1" applyAlignment="1" applyProtection="1">
      <alignment horizontal="center" vertical="top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38" xfId="0" applyFont="1" applyBorder="1" applyAlignment="1" applyProtection="1">
      <alignment horizontal="center" vertical="top" wrapText="1"/>
      <protection/>
    </xf>
    <xf numFmtId="0" fontId="2" fillId="0" borderId="48" xfId="0" applyFont="1" applyBorder="1" applyAlignment="1" applyProtection="1">
      <alignment horizontal="center" vertical="top" wrapText="1"/>
      <protection/>
    </xf>
    <xf numFmtId="0" fontId="16" fillId="0" borderId="43" xfId="0" applyFont="1" applyBorder="1" applyAlignment="1" applyProtection="1">
      <alignment horizontal="center" vertical="top" wrapText="1"/>
      <protection/>
    </xf>
    <xf numFmtId="0" fontId="16" fillId="0" borderId="31" xfId="0" applyFont="1" applyBorder="1" applyAlignment="1" applyProtection="1">
      <alignment horizontal="center" vertical="top" wrapText="1"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 vertical="top" wrapText="1"/>
      <protection/>
    </xf>
    <xf numFmtId="0" fontId="16" fillId="0" borderId="36" xfId="0" applyFont="1" applyBorder="1" applyAlignment="1" applyProtection="1">
      <alignment horizontal="right" vertical="top" wrapText="1"/>
      <protection/>
    </xf>
    <xf numFmtId="0" fontId="16" fillId="0" borderId="38" xfId="0" applyFont="1" applyBorder="1" applyAlignment="1" applyProtection="1">
      <alignment horizontal="right" vertical="top" wrapText="1"/>
      <protection/>
    </xf>
    <xf numFmtId="0" fontId="16" fillId="37" borderId="16" xfId="0" applyFont="1" applyFill="1" applyBorder="1" applyAlignment="1" applyProtection="1">
      <alignment horizontal="center"/>
      <protection/>
    </xf>
    <xf numFmtId="0" fontId="16" fillId="37" borderId="34" xfId="0" applyFont="1" applyFill="1" applyBorder="1" applyAlignment="1" applyProtection="1">
      <alignment horizontal="center"/>
      <protection/>
    </xf>
    <xf numFmtId="0" fontId="16" fillId="37" borderId="35" xfId="0" applyFont="1" applyFill="1" applyBorder="1" applyAlignment="1" applyProtection="1">
      <alignment horizontal="center"/>
      <protection/>
    </xf>
    <xf numFmtId="0" fontId="17" fillId="37" borderId="36" xfId="0" applyFont="1" applyFill="1" applyBorder="1" applyAlignment="1" applyProtection="1">
      <alignment horizontal="center"/>
      <protection/>
    </xf>
    <xf numFmtId="0" fontId="17" fillId="37" borderId="0" xfId="0" applyFont="1" applyFill="1" applyBorder="1" applyAlignment="1" applyProtection="1">
      <alignment horizontal="center"/>
      <protection/>
    </xf>
    <xf numFmtId="0" fontId="17" fillId="37" borderId="41" xfId="0" applyFont="1" applyFill="1" applyBorder="1" applyAlignment="1" applyProtection="1">
      <alignment horizontal="center"/>
      <protection/>
    </xf>
    <xf numFmtId="0" fontId="17" fillId="37" borderId="38" xfId="0" applyFont="1" applyFill="1" applyBorder="1" applyAlignment="1" applyProtection="1">
      <alignment horizontal="center"/>
      <protection/>
    </xf>
    <xf numFmtId="0" fontId="17" fillId="37" borderId="39" xfId="0" applyFont="1" applyFill="1" applyBorder="1" applyAlignment="1" applyProtection="1">
      <alignment horizontal="center"/>
      <protection/>
    </xf>
    <xf numFmtId="0" fontId="17" fillId="37" borderId="40" xfId="0" applyFont="1" applyFill="1" applyBorder="1" applyAlignment="1" applyProtection="1">
      <alignment horizontal="center"/>
      <protection/>
    </xf>
    <xf numFmtId="0" fontId="16" fillId="37" borderId="39" xfId="0" applyFont="1" applyFill="1" applyBorder="1" applyAlignment="1" applyProtection="1">
      <alignment horizontal="right"/>
      <protection/>
    </xf>
    <xf numFmtId="0" fontId="16" fillId="37" borderId="36" xfId="0" applyFont="1" applyFill="1" applyBorder="1" applyAlignment="1" applyProtection="1">
      <alignment horizontal="center"/>
      <protection/>
    </xf>
    <xf numFmtId="0" fontId="16" fillId="37" borderId="0" xfId="0" applyFont="1" applyFill="1" applyAlignment="1" applyProtection="1">
      <alignment horizontal="center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16" fillId="0" borderId="50" xfId="0" applyFont="1" applyBorder="1" applyAlignment="1" applyProtection="1">
      <alignment horizontal="center" vertical="center" wrapText="1"/>
      <protection/>
    </xf>
    <xf numFmtId="0" fontId="16" fillId="0" borderId="51" xfId="0" applyFont="1" applyBorder="1" applyAlignment="1" applyProtection="1">
      <alignment horizontal="center" vertical="center" wrapText="1"/>
      <protection/>
    </xf>
    <xf numFmtId="0" fontId="17" fillId="35" borderId="12" xfId="0" applyFont="1" applyFill="1" applyBorder="1" applyAlignment="1" applyProtection="1">
      <alignment horizontal="center" vertical="center"/>
      <protection/>
    </xf>
    <xf numFmtId="0" fontId="16" fillId="0" borderId="54" xfId="0" applyFont="1" applyBorder="1" applyAlignment="1" applyProtection="1">
      <alignment/>
      <protection/>
    </xf>
    <xf numFmtId="0" fontId="16" fillId="0" borderId="55" xfId="0" applyFont="1" applyBorder="1" applyAlignment="1" applyProtection="1">
      <alignment/>
      <protection/>
    </xf>
    <xf numFmtId="0" fontId="17" fillId="35" borderId="12" xfId="0" applyFont="1" applyFill="1" applyBorder="1" applyAlignment="1" applyProtection="1">
      <alignment horizontal="center"/>
      <protection/>
    </xf>
    <xf numFmtId="0" fontId="17" fillId="35" borderId="54" xfId="0" applyFont="1" applyFill="1" applyBorder="1" applyAlignment="1" applyProtection="1">
      <alignment horizontal="center"/>
      <protection/>
    </xf>
    <xf numFmtId="0" fontId="17" fillId="35" borderId="55" xfId="0" applyFont="1" applyFill="1" applyBorder="1" applyAlignment="1" applyProtection="1">
      <alignment horizontal="center"/>
      <protection/>
    </xf>
    <xf numFmtId="0" fontId="16" fillId="37" borderId="0" xfId="0" applyFont="1" applyFill="1" applyBorder="1" applyAlignment="1" applyProtection="1">
      <alignment horizontal="center"/>
      <protection/>
    </xf>
    <xf numFmtId="0" fontId="16" fillId="37" borderId="41" xfId="0" applyFont="1" applyFill="1" applyBorder="1" applyAlignment="1" applyProtection="1">
      <alignment horizontal="center"/>
      <protection/>
    </xf>
    <xf numFmtId="0" fontId="14" fillId="37" borderId="0" xfId="0" applyFont="1" applyFill="1" applyAlignment="1">
      <alignment horizontal="center" wrapText="1"/>
    </xf>
    <xf numFmtId="0" fontId="8" fillId="37" borderId="0" xfId="0" applyFont="1" applyFill="1" applyAlignment="1">
      <alignment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35" borderId="1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2" fillId="35" borderId="54" xfId="0" applyFont="1" applyFill="1" applyBorder="1" applyAlignment="1">
      <alignment horizontal="center"/>
    </xf>
    <xf numFmtId="0" fontId="12" fillId="35" borderId="55" xfId="0" applyFont="1" applyFill="1" applyBorder="1" applyAlignment="1">
      <alignment horizontal="center"/>
    </xf>
    <xf numFmtId="0" fontId="0" fillId="37" borderId="16" xfId="0" applyFill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 wrapText="1"/>
    </xf>
    <xf numFmtId="0" fontId="0" fillId="37" borderId="35" xfId="0" applyFill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/>
    </xf>
    <xf numFmtId="0" fontId="12" fillId="37" borderId="36" xfId="0" applyFont="1" applyFill="1" applyBorder="1" applyAlignment="1">
      <alignment horizontal="center"/>
    </xf>
    <xf numFmtId="0" fontId="0" fillId="37" borderId="38" xfId="0" applyFill="1" applyBorder="1" applyAlignment="1">
      <alignment horizontal="center" vertical="center" wrapText="1"/>
    </xf>
    <xf numFmtId="0" fontId="0" fillId="37" borderId="39" xfId="0" applyFill="1" applyBorder="1" applyAlignment="1">
      <alignment horizontal="center" vertical="center" wrapText="1"/>
    </xf>
    <xf numFmtId="0" fontId="0" fillId="37" borderId="40" xfId="0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5" fillId="0" borderId="75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 wrapText="1"/>
    </xf>
    <xf numFmtId="0" fontId="10" fillId="0" borderId="5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justify" vertical="top" wrapText="1"/>
    </xf>
    <xf numFmtId="0" fontId="11" fillId="0" borderId="54" xfId="0" applyFont="1" applyBorder="1" applyAlignment="1">
      <alignment horizontal="justify" vertical="top" wrapText="1"/>
    </xf>
    <xf numFmtId="0" fontId="11" fillId="0" borderId="55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2" fillId="0" borderId="76" xfId="0" applyFont="1" applyBorder="1" applyAlignment="1">
      <alignment horizontal="center" vertical="top" wrapText="1"/>
    </xf>
    <xf numFmtId="0" fontId="2" fillId="0" borderId="77" xfId="0" applyFont="1" applyBorder="1" applyAlignment="1">
      <alignment horizontal="center" vertical="top" wrapText="1"/>
    </xf>
    <xf numFmtId="0" fontId="0" fillId="37" borderId="39" xfId="0" applyFill="1" applyBorder="1" applyAlignment="1">
      <alignment horizontal="right"/>
    </xf>
    <xf numFmtId="0" fontId="2" fillId="0" borderId="7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3" xfId="0" applyBorder="1" applyAlignment="1">
      <alignment/>
    </xf>
    <xf numFmtId="0" fontId="0" fillId="0" borderId="63" xfId="0" applyBorder="1" applyAlignment="1">
      <alignment/>
    </xf>
    <xf numFmtId="0" fontId="2" fillId="0" borderId="29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7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0" fontId="0" fillId="0" borderId="70" xfId="0" applyBorder="1" applyAlignment="1">
      <alignment horizontal="justify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73" xfId="0" applyFont="1" applyBorder="1" applyAlignment="1">
      <alignment horizontal="left" vertical="top" wrapText="1"/>
    </xf>
    <xf numFmtId="0" fontId="7" fillId="0" borderId="80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justify" vertical="top" wrapText="1"/>
    </xf>
    <xf numFmtId="0" fontId="0" fillId="0" borderId="73" xfId="0" applyFont="1" applyBorder="1" applyAlignment="1">
      <alignment horizontal="justify" vertical="top" wrapText="1"/>
    </xf>
    <xf numFmtId="0" fontId="0" fillId="0" borderId="73" xfId="0" applyBorder="1" applyAlignment="1">
      <alignment horizontal="justify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70" xfId="0" applyFont="1" applyBorder="1" applyAlignment="1">
      <alignment horizontal="left" vertical="top" wrapText="1"/>
    </xf>
    <xf numFmtId="0" fontId="7" fillId="0" borderId="7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justify" vertical="top" wrapText="1"/>
    </xf>
    <xf numFmtId="0" fontId="0" fillId="0" borderId="7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0" fillId="0" borderId="70" xfId="0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12" fillId="0" borderId="70" xfId="0" applyFont="1" applyFill="1" applyBorder="1" applyAlignment="1">
      <alignment horizontal="justify" vertical="top" wrapText="1"/>
    </xf>
    <xf numFmtId="0" fontId="0" fillId="37" borderId="0" xfId="0" applyFill="1" applyBorder="1" applyAlignment="1">
      <alignment/>
    </xf>
    <xf numFmtId="0" fontId="15" fillId="0" borderId="11" xfId="0" applyFont="1" applyBorder="1" applyAlignment="1">
      <alignment horizontal="justify" vertical="top" wrapText="1"/>
    </xf>
    <xf numFmtId="0" fontId="15" fillId="0" borderId="70" xfId="0" applyFont="1" applyBorder="1" applyAlignment="1">
      <alignment horizontal="justify" vertical="top" wrapText="1"/>
    </xf>
    <xf numFmtId="0" fontId="3" fillId="37" borderId="0" xfId="0" applyFont="1" applyFill="1" applyBorder="1" applyAlignment="1">
      <alignment horizontal="justify" vertical="top" wrapText="1"/>
    </xf>
    <xf numFmtId="0" fontId="0" fillId="37" borderId="0" xfId="0" applyFill="1" applyBorder="1" applyAlignment="1">
      <alignment horizontal="justify" vertical="top" wrapText="1"/>
    </xf>
    <xf numFmtId="0" fontId="15" fillId="0" borderId="26" xfId="0" applyFont="1" applyBorder="1" applyAlignment="1">
      <alignment horizontal="justify" vertical="top" wrapText="1"/>
    </xf>
    <xf numFmtId="0" fontId="15" fillId="0" borderId="78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7" fillId="0" borderId="54" xfId="0" applyFont="1" applyBorder="1" applyAlignment="1">
      <alignment horizontal="justify" vertical="top" wrapText="1"/>
    </xf>
    <xf numFmtId="0" fontId="15" fillId="0" borderId="30" xfId="0" applyFont="1" applyBorder="1" applyAlignment="1">
      <alignment horizontal="left" vertical="top" wrapText="1"/>
    </xf>
    <xf numFmtId="0" fontId="15" fillId="0" borderId="73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70" xfId="0" applyFont="1" applyBorder="1" applyAlignment="1">
      <alignment horizontal="left" vertical="top" wrapText="1"/>
    </xf>
    <xf numFmtId="0" fontId="15" fillId="0" borderId="47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left" vertical="top" wrapText="1"/>
    </xf>
    <xf numFmtId="0" fontId="0" fillId="0" borderId="61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7" fillId="0" borderId="70" xfId="0" applyFont="1" applyBorder="1" applyAlignment="1">
      <alignment horizontal="justify" vertical="top" wrapText="1"/>
    </xf>
    <xf numFmtId="0" fontId="3" fillId="0" borderId="59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left" vertical="top" wrapText="1"/>
    </xf>
    <xf numFmtId="0" fontId="3" fillId="0" borderId="81" xfId="0" applyFont="1" applyBorder="1" applyAlignment="1">
      <alignment horizontal="left" vertical="top" wrapText="1"/>
    </xf>
    <xf numFmtId="0" fontId="3" fillId="0" borderId="59" xfId="0" applyFont="1" applyBorder="1" applyAlignment="1">
      <alignment horizontal="justify" vertical="top" wrapText="1"/>
    </xf>
    <xf numFmtId="0" fontId="0" fillId="0" borderId="61" xfId="0" applyBorder="1" applyAlignment="1">
      <alignment horizontal="justify" vertical="top" wrapText="1"/>
    </xf>
    <xf numFmtId="0" fontId="7" fillId="37" borderId="0" xfId="0" applyFont="1" applyFill="1" applyBorder="1" applyAlignment="1" applyProtection="1">
      <alignment horizontal="center" vertical="top" wrapText="1"/>
      <protection/>
    </xf>
    <xf numFmtId="0" fontId="16" fillId="37" borderId="53" xfId="0" applyFont="1" applyFill="1" applyBorder="1" applyAlignment="1" applyProtection="1">
      <alignment horizontal="center"/>
      <protection/>
    </xf>
    <xf numFmtId="0" fontId="15" fillId="0" borderId="38" xfId="0" applyFont="1" applyBorder="1" applyAlignment="1">
      <alignment horizontal="left" vertical="top" wrapText="1"/>
    </xf>
    <xf numFmtId="0" fontId="15" fillId="0" borderId="39" xfId="0" applyFont="1" applyBorder="1" applyAlignment="1">
      <alignment horizontal="left" vertical="top" wrapText="1"/>
    </xf>
    <xf numFmtId="0" fontId="15" fillId="0" borderId="58" xfId="0" applyFont="1" applyBorder="1" applyAlignment="1">
      <alignment horizontal="left" vertical="top" wrapText="1"/>
    </xf>
    <xf numFmtId="0" fontId="0" fillId="0" borderId="31" xfId="0" applyBorder="1" applyAlignment="1">
      <alignment horizontal="center" vertical="top" wrapText="1"/>
    </xf>
    <xf numFmtId="0" fontId="0" fillId="37" borderId="16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13" fillId="37" borderId="38" xfId="0" applyFont="1" applyFill="1" applyBorder="1" applyAlignment="1">
      <alignment horizontal="center"/>
    </xf>
    <xf numFmtId="0" fontId="13" fillId="37" borderId="39" xfId="0" applyFont="1" applyFill="1" applyBorder="1" applyAlignment="1">
      <alignment horizontal="center"/>
    </xf>
    <xf numFmtId="0" fontId="13" fillId="37" borderId="40" xfId="0" applyFont="1" applyFill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9" fillId="0" borderId="3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justify" vertical="top" wrapText="1"/>
    </xf>
    <xf numFmtId="0" fontId="7" fillId="0" borderId="55" xfId="0" applyFont="1" applyBorder="1" applyAlignment="1">
      <alignment horizontal="justify" vertical="top" wrapText="1"/>
    </xf>
    <xf numFmtId="0" fontId="2" fillId="0" borderId="66" xfId="0" applyFont="1" applyBorder="1" applyAlignment="1">
      <alignment horizontal="center" vertical="top" wrapText="1"/>
    </xf>
    <xf numFmtId="0" fontId="2" fillId="0" borderId="71" xfId="0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2" fillId="39" borderId="12" xfId="0" applyFont="1" applyFill="1" applyBorder="1" applyAlignment="1">
      <alignment horizontal="center"/>
    </xf>
    <xf numFmtId="0" fontId="12" fillId="39" borderId="54" xfId="0" applyFont="1" applyFill="1" applyBorder="1" applyAlignment="1">
      <alignment horizontal="center"/>
    </xf>
    <xf numFmtId="0" fontId="12" fillId="39" borderId="55" xfId="0" applyFont="1" applyFill="1" applyBorder="1" applyAlignment="1">
      <alignment horizontal="center"/>
    </xf>
    <xf numFmtId="0" fontId="12" fillId="37" borderId="41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2" fillId="39" borderId="12" xfId="0" applyFont="1" applyFill="1" applyBorder="1" applyAlignment="1">
      <alignment horizontal="center" vertical="center"/>
    </xf>
    <xf numFmtId="0" fontId="0" fillId="39" borderId="54" xfId="0" applyFill="1" applyBorder="1" applyAlignment="1">
      <alignment/>
    </xf>
    <xf numFmtId="0" fontId="0" fillId="39" borderId="55" xfId="0" applyFill="1" applyBorder="1" applyAlignment="1">
      <alignment/>
    </xf>
    <xf numFmtId="0" fontId="0" fillId="37" borderId="36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6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5" xfId="0" applyFill="1" applyBorder="1" applyAlignment="1">
      <alignment/>
    </xf>
    <xf numFmtId="0" fontId="2" fillId="0" borderId="30" xfId="0" applyFont="1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0" fillId="37" borderId="0" xfId="0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8" fillId="37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right" vertical="top" wrapText="1"/>
    </xf>
    <xf numFmtId="0" fontId="0" fillId="0" borderId="36" xfId="0" applyBorder="1" applyAlignment="1">
      <alignment horizontal="right" vertical="top" wrapText="1"/>
    </xf>
    <xf numFmtId="0" fontId="0" fillId="0" borderId="38" xfId="0" applyBorder="1" applyAlignment="1">
      <alignment horizontal="right" vertical="top" wrapText="1"/>
    </xf>
    <xf numFmtId="0" fontId="24" fillId="37" borderId="36" xfId="0" applyFont="1" applyFill="1" applyBorder="1" applyAlignment="1" applyProtection="1">
      <alignment horizontal="left" vertical="center" wrapText="1"/>
      <protection/>
    </xf>
    <xf numFmtId="0" fontId="24" fillId="37" borderId="41" xfId="0" applyFont="1" applyFill="1" applyBorder="1" applyAlignment="1" applyProtection="1">
      <alignment horizontal="left" vertical="center" wrapText="1"/>
      <protection/>
    </xf>
    <xf numFmtId="0" fontId="24" fillId="37" borderId="36" xfId="0" applyFont="1" applyFill="1" applyBorder="1" applyAlignment="1" applyProtection="1">
      <alignment horizontal="justify" vertical="center" wrapText="1"/>
      <protection/>
    </xf>
    <xf numFmtId="0" fontId="20" fillId="37" borderId="41" xfId="0" applyFont="1" applyFill="1" applyBorder="1" applyAlignment="1" applyProtection="1">
      <alignment horizontal="justify" vertical="center" wrapText="1"/>
      <protection/>
    </xf>
    <xf numFmtId="0" fontId="12" fillId="37" borderId="0" xfId="0" applyFont="1" applyFill="1" applyAlignment="1" applyProtection="1">
      <alignment horizontal="center"/>
      <protection/>
    </xf>
    <xf numFmtId="0" fontId="24" fillId="37" borderId="38" xfId="0" applyFont="1" applyFill="1" applyBorder="1" applyAlignment="1" applyProtection="1">
      <alignment horizontal="justify" vertical="center" wrapText="1"/>
      <protection/>
    </xf>
    <xf numFmtId="0" fontId="20" fillId="37" borderId="40" xfId="0" applyFont="1" applyFill="1" applyBorder="1" applyAlignment="1" applyProtection="1">
      <alignment horizontal="justify" vertical="center" wrapText="1"/>
      <protection/>
    </xf>
    <xf numFmtId="0" fontId="21" fillId="36" borderId="12" xfId="0" applyFont="1" applyFill="1" applyBorder="1" applyAlignment="1" applyProtection="1">
      <alignment horizontal="justify" vertical="center" wrapText="1"/>
      <protection/>
    </xf>
    <xf numFmtId="0" fontId="21" fillId="36" borderId="55" xfId="0" applyFont="1" applyFill="1" applyBorder="1" applyAlignment="1" applyProtection="1">
      <alignment horizontal="justify" vertical="center" wrapText="1"/>
      <protection/>
    </xf>
    <xf numFmtId="0" fontId="24" fillId="37" borderId="16" xfId="0" applyFont="1" applyFill="1" applyBorder="1" applyAlignment="1" applyProtection="1">
      <alignment horizontal="justify" vertical="center" wrapText="1"/>
      <protection/>
    </xf>
    <xf numFmtId="0" fontId="20" fillId="37" borderId="35" xfId="0" applyFont="1" applyFill="1" applyBorder="1" applyAlignment="1" applyProtection="1">
      <alignment horizontal="justify" vertical="center" wrapText="1"/>
      <protection/>
    </xf>
    <xf numFmtId="0" fontId="20" fillId="37" borderId="0" xfId="0" applyFont="1" applyFill="1" applyBorder="1" applyAlignment="1" applyProtection="1">
      <alignment/>
      <protection/>
    </xf>
    <xf numFmtId="0" fontId="21" fillId="37" borderId="36" xfId="0" applyFont="1" applyFill="1" applyBorder="1" applyAlignment="1" applyProtection="1">
      <alignment horizontal="center"/>
      <protection/>
    </xf>
    <xf numFmtId="0" fontId="21" fillId="37" borderId="0" xfId="0" applyFont="1" applyFill="1" applyBorder="1" applyAlignment="1" applyProtection="1">
      <alignment horizontal="center"/>
      <protection/>
    </xf>
    <xf numFmtId="0" fontId="21" fillId="37" borderId="41" xfId="0" applyFont="1" applyFill="1" applyBorder="1" applyAlignment="1" applyProtection="1">
      <alignment horizontal="center"/>
      <protection/>
    </xf>
    <xf numFmtId="0" fontId="21" fillId="38" borderId="12" xfId="0" applyFont="1" applyFill="1" applyBorder="1" applyAlignment="1" applyProtection="1">
      <alignment horizontal="left" vertical="center" wrapText="1"/>
      <protection/>
    </xf>
    <xf numFmtId="0" fontId="21" fillId="38" borderId="55" xfId="0" applyFont="1" applyFill="1" applyBorder="1" applyAlignment="1" applyProtection="1">
      <alignment horizontal="left" vertical="center" wrapText="1"/>
      <protection/>
    </xf>
    <xf numFmtId="0" fontId="23" fillId="37" borderId="12" xfId="0" applyFont="1" applyFill="1" applyBorder="1" applyAlignment="1" applyProtection="1">
      <alignment horizontal="center" vertical="center" wrapText="1"/>
      <protection/>
    </xf>
    <xf numFmtId="0" fontId="20" fillId="37" borderId="55" xfId="0" applyFont="1" applyFill="1" applyBorder="1" applyAlignment="1" applyProtection="1">
      <alignment vertical="center" wrapText="1"/>
      <protection/>
    </xf>
    <xf numFmtId="0" fontId="26" fillId="37" borderId="0" xfId="0" applyFont="1" applyFill="1" applyAlignment="1" applyProtection="1">
      <alignment horizontal="left" vertical="center" wrapText="1"/>
      <protection/>
    </xf>
    <xf numFmtId="0" fontId="21" fillId="35" borderId="12" xfId="0" applyFont="1" applyFill="1" applyBorder="1" applyAlignment="1" applyProtection="1">
      <alignment horizontal="center"/>
      <protection/>
    </xf>
    <xf numFmtId="0" fontId="21" fillId="35" borderId="54" xfId="0" applyFont="1" applyFill="1" applyBorder="1" applyAlignment="1" applyProtection="1">
      <alignment horizontal="center"/>
      <protection/>
    </xf>
    <xf numFmtId="0" fontId="21" fillId="35" borderId="55" xfId="0" applyFont="1" applyFill="1" applyBorder="1" applyAlignment="1" applyProtection="1">
      <alignment horizontal="center"/>
      <protection/>
    </xf>
    <xf numFmtId="0" fontId="21" fillId="35" borderId="12" xfId="0" applyFont="1" applyFill="1" applyBorder="1" applyAlignment="1" applyProtection="1">
      <alignment horizontal="center" vertical="center"/>
      <protection/>
    </xf>
    <xf numFmtId="0" fontId="20" fillId="0" borderId="54" xfId="0" applyFont="1" applyBorder="1" applyAlignment="1" applyProtection="1">
      <alignment/>
      <protection/>
    </xf>
    <xf numFmtId="0" fontId="20" fillId="0" borderId="55" xfId="0" applyFont="1" applyBorder="1" applyAlignment="1" applyProtection="1">
      <alignment/>
      <protection/>
    </xf>
    <xf numFmtId="0" fontId="20" fillId="37" borderId="16" xfId="0" applyFont="1" applyFill="1" applyBorder="1" applyAlignment="1" applyProtection="1">
      <alignment/>
      <protection/>
    </xf>
    <xf numFmtId="0" fontId="20" fillId="37" borderId="34" xfId="0" applyFont="1" applyFill="1" applyBorder="1" applyAlignment="1" applyProtection="1">
      <alignment/>
      <protection/>
    </xf>
    <xf numFmtId="0" fontId="20" fillId="37" borderId="35" xfId="0" applyFont="1" applyFill="1" applyBorder="1" applyAlignment="1" applyProtection="1">
      <alignment/>
      <protection/>
    </xf>
    <xf numFmtId="0" fontId="20" fillId="37" borderId="38" xfId="0" applyFont="1" applyFill="1" applyBorder="1" applyAlignment="1" applyProtection="1">
      <alignment/>
      <protection/>
    </xf>
    <xf numFmtId="0" fontId="20" fillId="37" borderId="39" xfId="0" applyFont="1" applyFill="1" applyBorder="1" applyAlignment="1" applyProtection="1">
      <alignment/>
      <protection/>
    </xf>
    <xf numFmtId="0" fontId="20" fillId="37" borderId="40" xfId="0" applyFont="1" applyFill="1" applyBorder="1" applyAlignment="1" applyProtection="1">
      <alignment/>
      <protection/>
    </xf>
  </cellXfs>
  <cellStyles count="8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2" xfId="44"/>
    <cellStyle name="Euro" xfId="45"/>
    <cellStyle name="Input" xfId="46"/>
    <cellStyle name="Comma" xfId="47"/>
    <cellStyle name="Migliaia (0)_CE01 Abruzzo AssOspedaliera" xfId="48"/>
    <cellStyle name="Comma [0]" xfId="49"/>
    <cellStyle name="Migliaia [0] 2" xfId="50"/>
    <cellStyle name="Migliaia [0] 2 2" xfId="51"/>
    <cellStyle name="Migliaia [0] 3" xfId="52"/>
    <cellStyle name="Migliaia [0] 3 2" xfId="53"/>
    <cellStyle name="Migliaia [0] 4" xfId="54"/>
    <cellStyle name="Migliaia [0] 4 2" xfId="55"/>
    <cellStyle name="Migliaia 2" xfId="56"/>
    <cellStyle name="Migliaia 2 2" xfId="57"/>
    <cellStyle name="Migliaia 3" xfId="58"/>
    <cellStyle name="Migliaia 3 2" xfId="59"/>
    <cellStyle name="Migliaia 4" xfId="60"/>
    <cellStyle name="Neutrale" xfId="61"/>
    <cellStyle name="Normal 2" xfId="62"/>
    <cellStyle name="Normal_Sheet1" xfId="63"/>
    <cellStyle name="Normale 2" xfId="64"/>
    <cellStyle name="Normale 2 2" xfId="65"/>
    <cellStyle name="Normale 2 2 2" xfId="66"/>
    <cellStyle name="Normale 2 2_118_AO_Bilancio_2011 - 951" xfId="67"/>
    <cellStyle name="Normale 2_118_AO_Bilancio_2011 - 951" xfId="68"/>
    <cellStyle name="Normale 3" xfId="69"/>
    <cellStyle name="Normale 3 2" xfId="70"/>
    <cellStyle name="Normale 3_118_AO_Bilancio_2011 - 951" xfId="71"/>
    <cellStyle name="Normale 4" xfId="72"/>
    <cellStyle name="Nota" xfId="73"/>
    <cellStyle name="Output" xfId="74"/>
    <cellStyle name="Percent" xfId="75"/>
    <cellStyle name="Percentuale 2" xfId="76"/>
    <cellStyle name="Percentuale 2 2" xfId="77"/>
    <cellStyle name="Percentuale 3" xfId="78"/>
    <cellStyle name="SAS FM Row drillable header" xfId="79"/>
    <cellStyle name="SAS FM Row header" xfId="80"/>
    <cellStyle name="Testo avviso" xfId="81"/>
    <cellStyle name="Testo descrittivo" xfId="82"/>
    <cellStyle name="Titolo" xfId="83"/>
    <cellStyle name="Titolo 1" xfId="84"/>
    <cellStyle name="Titolo 2" xfId="85"/>
    <cellStyle name="Titolo 3" xfId="86"/>
    <cellStyle name="Titolo 4" xfId="87"/>
    <cellStyle name="Totale" xfId="88"/>
    <cellStyle name="Valore non valido" xfId="89"/>
    <cellStyle name="Valore valido" xfId="90"/>
    <cellStyle name="Currency" xfId="91"/>
    <cellStyle name="Valuta (0)_CE01 Abruzzo AssOspedaliera" xfId="92"/>
    <cellStyle name="Currency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Relationship Id="rId3" Type="http://schemas.openxmlformats.org/officeDocument/2006/relationships/customProperty" Target="../customProperty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5.bin" /><Relationship Id="rId3" Type="http://schemas.openxmlformats.org/officeDocument/2006/relationships/customProperty" Target="../customProperty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7.bin" /><Relationship Id="rId3" Type="http://schemas.openxmlformats.org/officeDocument/2006/relationships/customProperty" Target="../customProperty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9.bin" /><Relationship Id="rId3" Type="http://schemas.openxmlformats.org/officeDocument/2006/relationships/customProperty" Target="../customProperty1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11.bin" /><Relationship Id="rId3" Type="http://schemas.openxmlformats.org/officeDocument/2006/relationships/customProperty" Target="../customProperty1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1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B8" sqref="B8"/>
    </sheetView>
  </sheetViews>
  <sheetFormatPr defaultColWidth="0" defaultRowHeight="0" customHeight="1" zeroHeight="1"/>
  <cols>
    <col min="1" max="1" width="9.140625" style="282" customWidth="1"/>
    <col min="2" max="2" width="18.57421875" style="280" customWidth="1"/>
    <col min="3" max="8" width="9.140625" style="280" customWidth="1"/>
    <col min="9" max="9" width="8.8515625" style="280" hidden="1" customWidth="1"/>
    <col min="10" max="10" width="3.00390625" style="280" hidden="1" customWidth="1"/>
    <col min="11" max="11" width="4.00390625" style="281" hidden="1" customWidth="1"/>
    <col min="12" max="12" width="58.28125" style="281" hidden="1" customWidth="1"/>
    <col min="13" max="16384" width="9.140625" style="280" hidden="1" customWidth="1"/>
  </cols>
  <sheetData>
    <row r="1" spans="1:8" ht="12.75">
      <c r="A1" s="306"/>
      <c r="B1" s="305"/>
      <c r="C1" s="305"/>
      <c r="D1" s="305"/>
      <c r="E1" s="305"/>
      <c r="F1" s="305"/>
      <c r="G1" s="305"/>
      <c r="H1" s="304"/>
    </row>
    <row r="2" spans="1:12" s="297" customFormat="1" ht="12.75">
      <c r="A2" s="290" t="s">
        <v>0</v>
      </c>
      <c r="B2" s="303" t="str">
        <f>ANAGR!$A$2</f>
        <v>922</v>
      </c>
      <c r="C2" s="302" t="str">
        <f>ANAGR!$B$2</f>
        <v>FONDAZIONE ISTITUTO NAZIONALE DEI TUMORI- MI</v>
      </c>
      <c r="D2" s="301"/>
      <c r="E2" s="301"/>
      <c r="F2" s="301"/>
      <c r="G2" s="301"/>
      <c r="H2" s="300"/>
      <c r="J2" s="299"/>
      <c r="K2" s="298"/>
      <c r="L2" s="298"/>
    </row>
    <row r="3" spans="1:10" ht="12.75">
      <c r="A3" s="290" t="s">
        <v>1</v>
      </c>
      <c r="B3" s="296" t="str">
        <f>ANAGR!$C$2</f>
        <v>2014</v>
      </c>
      <c r="C3" s="289"/>
      <c r="D3" s="289"/>
      <c r="E3" s="289"/>
      <c r="F3" s="289"/>
      <c r="G3" s="289"/>
      <c r="H3" s="288"/>
      <c r="J3" s="284"/>
    </row>
    <row r="4" spans="1:10" ht="12.75">
      <c r="A4" s="290"/>
      <c r="B4" s="289"/>
      <c r="C4" s="289"/>
      <c r="D4" s="289"/>
      <c r="E4" s="289"/>
      <c r="F4" s="289"/>
      <c r="G4" s="289"/>
      <c r="H4" s="288"/>
      <c r="J4" s="284"/>
    </row>
    <row r="5" spans="1:10" ht="12.75">
      <c r="A5" s="290" t="s">
        <v>2</v>
      </c>
      <c r="B5" s="295" t="str">
        <f>ANAGR!$D$2</f>
        <v>Trimestre 4</v>
      </c>
      <c r="C5" s="289"/>
      <c r="D5" s="289"/>
      <c r="E5" s="289"/>
      <c r="F5" s="289"/>
      <c r="G5" s="289"/>
      <c r="H5" s="288"/>
      <c r="J5" s="284"/>
    </row>
    <row r="6" spans="1:10" ht="12.75">
      <c r="A6" s="290"/>
      <c r="B6" s="294"/>
      <c r="C6" s="289"/>
      <c r="D6" s="289"/>
      <c r="E6" s="289"/>
      <c r="F6" s="289"/>
      <c r="G6" s="289"/>
      <c r="H6" s="288"/>
      <c r="J6" s="284"/>
    </row>
    <row r="7" spans="1:10" ht="12.75">
      <c r="A7" s="290" t="s">
        <v>3</v>
      </c>
      <c r="B7" s="293" t="str">
        <f>MID(ANAGR!$E$2,7,2)</f>
        <v>V1</v>
      </c>
      <c r="C7" s="289"/>
      <c r="D7" s="289"/>
      <c r="E7" s="289"/>
      <c r="F7" s="289"/>
      <c r="G7" s="289"/>
      <c r="H7" s="288"/>
      <c r="J7" s="284"/>
    </row>
    <row r="8" spans="1:10" ht="12.75">
      <c r="A8" s="290" t="s">
        <v>4</v>
      </c>
      <c r="B8" s="292">
        <v>42004</v>
      </c>
      <c r="C8" s="291">
        <f>+IF(B8=0,"  !! INSERIRE LA DATA RELATIVA AL BILANCIO !!","")</f>
      </c>
      <c r="D8" s="289"/>
      <c r="E8" s="289"/>
      <c r="F8" s="289"/>
      <c r="G8" s="289"/>
      <c r="H8" s="288"/>
      <c r="J8" s="284"/>
    </row>
    <row r="9" spans="1:10" ht="12.75">
      <c r="A9" s="290"/>
      <c r="B9" s="289"/>
      <c r="C9" s="289"/>
      <c r="D9" s="289"/>
      <c r="E9" s="289"/>
      <c r="F9" s="289"/>
      <c r="G9" s="289"/>
      <c r="H9" s="288"/>
      <c r="J9" s="284"/>
    </row>
    <row r="10" spans="1:10" ht="12.75">
      <c r="A10" s="290"/>
      <c r="B10" s="289"/>
      <c r="C10" s="289"/>
      <c r="D10" s="289"/>
      <c r="E10" s="289"/>
      <c r="F10" s="289"/>
      <c r="G10" s="289"/>
      <c r="H10" s="288"/>
      <c r="J10" s="284"/>
    </row>
    <row r="11" spans="1:10" ht="13.5" thickBot="1">
      <c r="A11" s="287"/>
      <c r="B11" s="286"/>
      <c r="C11" s="286"/>
      <c r="D11" s="286"/>
      <c r="E11" s="286"/>
      <c r="F11" s="286"/>
      <c r="G11" s="286"/>
      <c r="H11" s="285" t="s">
        <v>5</v>
      </c>
      <c r="J11" s="284"/>
    </row>
    <row r="12" spans="11:12" ht="12.75" hidden="1">
      <c r="K12" s="281">
        <v>311</v>
      </c>
      <c r="L12" s="281" t="s">
        <v>6</v>
      </c>
    </row>
    <row r="13" spans="11:12" ht="12.75" hidden="1">
      <c r="K13" s="281">
        <v>312</v>
      </c>
      <c r="L13" s="281" t="s">
        <v>7</v>
      </c>
    </row>
    <row r="14" spans="11:12" ht="12.75" hidden="1">
      <c r="K14" s="281">
        <v>313</v>
      </c>
      <c r="L14" s="281" t="s">
        <v>8</v>
      </c>
    </row>
    <row r="15" spans="11:12" ht="12.75" hidden="1">
      <c r="K15" s="281">
        <v>314</v>
      </c>
      <c r="L15" s="281" t="s">
        <v>9</v>
      </c>
    </row>
    <row r="16" spans="11:12" ht="12.75" hidden="1">
      <c r="K16" s="281">
        <v>315</v>
      </c>
      <c r="L16" s="281" t="s">
        <v>10</v>
      </c>
    </row>
    <row r="17" spans="11:12" s="280" customFormat="1" ht="12.75" hidden="1">
      <c r="K17" s="281">
        <v>951</v>
      </c>
      <c r="L17" s="281" t="s">
        <v>11</v>
      </c>
    </row>
    <row r="18" spans="11:12" s="280" customFormat="1" ht="12.75" hidden="1">
      <c r="K18" s="281">
        <v>952</v>
      </c>
      <c r="L18" s="281" t="s">
        <v>12</v>
      </c>
    </row>
    <row r="19" spans="11:12" s="280" customFormat="1" ht="12.75" hidden="1">
      <c r="K19" s="281">
        <v>953</v>
      </c>
      <c r="L19" s="281" t="s">
        <v>13</v>
      </c>
    </row>
    <row r="20" spans="11:12" s="280" customFormat="1" ht="12.75" hidden="1">
      <c r="K20" s="281">
        <v>954</v>
      </c>
      <c r="L20" s="281" t="s">
        <v>14</v>
      </c>
    </row>
    <row r="21" spans="11:12" s="280" customFormat="1" ht="12.75" hidden="1">
      <c r="K21" s="281">
        <v>955</v>
      </c>
      <c r="L21" s="281" t="s">
        <v>15</v>
      </c>
    </row>
    <row r="22" spans="11:12" s="280" customFormat="1" ht="12.75" hidden="1">
      <c r="K22" s="281">
        <v>956</v>
      </c>
      <c r="L22" s="281" t="s">
        <v>16</v>
      </c>
    </row>
    <row r="23" spans="11:12" s="280" customFormat="1" ht="12.75" hidden="1">
      <c r="K23" s="281">
        <v>957</v>
      </c>
      <c r="L23" s="281" t="s">
        <v>17</v>
      </c>
    </row>
    <row r="24" spans="11:12" s="280" customFormat="1" ht="12.75" hidden="1">
      <c r="K24" s="281">
        <v>958</v>
      </c>
      <c r="L24" s="281" t="s">
        <v>18</v>
      </c>
    </row>
    <row r="25" spans="11:12" s="280" customFormat="1" ht="12.75" hidden="1">
      <c r="K25" s="281">
        <v>959</v>
      </c>
      <c r="L25" s="281" t="s">
        <v>19</v>
      </c>
    </row>
    <row r="26" spans="11:12" s="280" customFormat="1" ht="12.75" hidden="1">
      <c r="K26" s="281">
        <v>960</v>
      </c>
      <c r="L26" s="281" t="s">
        <v>20</v>
      </c>
    </row>
    <row r="27" spans="11:12" s="280" customFormat="1" ht="12.75" hidden="1">
      <c r="K27" s="281">
        <v>962</v>
      </c>
      <c r="L27" s="281" t="s">
        <v>21</v>
      </c>
    </row>
    <row r="28" spans="11:12" s="280" customFormat="1" ht="12.75" hidden="1">
      <c r="K28" s="281">
        <v>963</v>
      </c>
      <c r="L28" s="281" t="s">
        <v>22</v>
      </c>
    </row>
    <row r="29" spans="11:12" s="280" customFormat="1" ht="12.75" hidden="1">
      <c r="K29" s="281">
        <v>964</v>
      </c>
      <c r="L29" s="281" t="s">
        <v>23</v>
      </c>
    </row>
    <row r="30" spans="11:12" s="280" customFormat="1" ht="12.75" hidden="1">
      <c r="K30" s="281">
        <v>965</v>
      </c>
      <c r="L30" s="281" t="s">
        <v>24</v>
      </c>
    </row>
    <row r="31" spans="11:12" s="280" customFormat="1" ht="12.75" hidden="1">
      <c r="K31" s="281">
        <v>966</v>
      </c>
      <c r="L31" s="281" t="s">
        <v>25</v>
      </c>
    </row>
    <row r="32" spans="11:12" s="280" customFormat="1" ht="12.75" hidden="1">
      <c r="K32" s="281">
        <v>967</v>
      </c>
      <c r="L32" s="281" t="s">
        <v>26</v>
      </c>
    </row>
    <row r="33" spans="11:12" s="280" customFormat="1" ht="12.75" hidden="1">
      <c r="K33" s="281">
        <v>968</v>
      </c>
      <c r="L33" s="281" t="s">
        <v>27</v>
      </c>
    </row>
    <row r="34" spans="11:12" s="280" customFormat="1" ht="12.75" hidden="1">
      <c r="K34" s="281">
        <v>969</v>
      </c>
      <c r="L34" s="281" t="s">
        <v>28</v>
      </c>
    </row>
    <row r="35" spans="11:12" s="280" customFormat="1" ht="12.75" hidden="1">
      <c r="K35" s="281">
        <v>970</v>
      </c>
      <c r="L35" s="281" t="s">
        <v>29</v>
      </c>
    </row>
    <row r="36" spans="11:12" s="280" customFormat="1" ht="12.75" hidden="1">
      <c r="K36" s="281">
        <v>971</v>
      </c>
      <c r="L36" s="281" t="s">
        <v>30</v>
      </c>
    </row>
    <row r="37" spans="11:12" s="280" customFormat="1" ht="12.75" hidden="1">
      <c r="K37" s="281">
        <v>972</v>
      </c>
      <c r="L37" s="281" t="s">
        <v>31</v>
      </c>
    </row>
    <row r="38" spans="11:12" s="280" customFormat="1" ht="12.75" hidden="1">
      <c r="K38" s="281">
        <v>973</v>
      </c>
      <c r="L38" s="281" t="s">
        <v>32</v>
      </c>
    </row>
    <row r="39" spans="11:12" s="280" customFormat="1" ht="12.75" hidden="1">
      <c r="K39" s="281">
        <v>974</v>
      </c>
      <c r="L39" s="281" t="s">
        <v>33</v>
      </c>
    </row>
    <row r="40" spans="11:12" s="280" customFormat="1" ht="12.75" hidden="1">
      <c r="K40" s="281">
        <v>975</v>
      </c>
      <c r="L40" s="281" t="s">
        <v>34</v>
      </c>
    </row>
    <row r="41" spans="11:12" s="280" customFormat="1" ht="12.75" hidden="1">
      <c r="K41" s="281">
        <v>976</v>
      </c>
      <c r="L41" s="281" t="s">
        <v>35</v>
      </c>
    </row>
    <row r="42" spans="11:12" s="280" customFormat="1" ht="12.75" hidden="1">
      <c r="K42" s="281">
        <v>977</v>
      </c>
      <c r="L42" s="281" t="s">
        <v>36</v>
      </c>
    </row>
    <row r="43" spans="11:12" s="280" customFormat="1" ht="12.75" hidden="1">
      <c r="K43" s="281">
        <v>978</v>
      </c>
      <c r="L43" s="281" t="s">
        <v>37</v>
      </c>
    </row>
    <row r="44" spans="11:12" s="280" customFormat="1" ht="12.75" hidden="1">
      <c r="K44" s="281">
        <v>979</v>
      </c>
      <c r="L44" s="281" t="s">
        <v>38</v>
      </c>
    </row>
    <row r="45" spans="11:12" s="280" customFormat="1" ht="12.75" hidden="1">
      <c r="K45" s="281">
        <v>980</v>
      </c>
      <c r="L45" s="281" t="s">
        <v>39</v>
      </c>
    </row>
    <row r="46" spans="11:12" s="280" customFormat="1" ht="12.75" hidden="1">
      <c r="K46" s="281">
        <v>920</v>
      </c>
      <c r="L46" s="281" t="s">
        <v>40</v>
      </c>
    </row>
    <row r="47" spans="11:12" s="280" customFormat="1" ht="12.75" hidden="1">
      <c r="K47" s="281">
        <v>922</v>
      </c>
      <c r="L47" s="281" t="s">
        <v>41</v>
      </c>
    </row>
    <row r="48" spans="11:12" s="280" customFormat="1" ht="12.75" hidden="1">
      <c r="K48" s="281">
        <v>923</v>
      </c>
      <c r="L48" s="281" t="s">
        <v>42</v>
      </c>
    </row>
    <row r="49" spans="11:12" ht="12.75" hidden="1">
      <c r="K49" s="281">
        <v>924</v>
      </c>
      <c r="L49" s="281" t="s">
        <v>43</v>
      </c>
    </row>
    <row r="50" spans="11:12" ht="12.75" hidden="1">
      <c r="K50" s="281">
        <v>925</v>
      </c>
      <c r="L50" s="281" t="s">
        <v>44</v>
      </c>
    </row>
    <row r="51" spans="11:12" ht="12.75" hidden="1">
      <c r="K51" s="281">
        <v>991</v>
      </c>
      <c r="L51" s="281" t="s">
        <v>45</v>
      </c>
    </row>
    <row r="52" spans="11:12" ht="12.75" hidden="1">
      <c r="K52" s="281" t="s">
        <v>46</v>
      </c>
      <c r="L52" s="283" t="s">
        <v>47</v>
      </c>
    </row>
    <row r="53" ht="12.75" hidden="1"/>
    <row r="54" ht="12.75" hidden="1"/>
  </sheetData>
  <sheetProtection password="C7E1" sheet="1"/>
  <dataValidations count="3">
    <dataValidation allowBlank="1" showErrorMessage="1" prompt="INSERIRE IL CODICE AZIENDA" errorTitle="ERRORE - FORMATO NON VALIDO!!" error="IL FORMATO DEL CODICE AZIENDA DEVE ESSERE IL SEGUENTE: ES. 301,951,..." sqref="B2"/>
    <dataValidation allowBlank="1" showErrorMessage="1" sqref="B8"/>
    <dataValidation type="list" allowBlank="1" showInputMessage="1" showErrorMessage="1" sqref="B7">
      <formula1>VERSIONI!$A$2:$A$10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275" bestFit="1" customWidth="1"/>
    <col min="2" max="16384" width="9.140625" style="275" customWidth="1"/>
  </cols>
  <sheetData>
    <row r="1" ht="12.75">
      <c r="A1" s="275" t="s">
        <v>403</v>
      </c>
    </row>
    <row r="2" ht="12.75">
      <c r="A2" s="275" t="s">
        <v>404</v>
      </c>
    </row>
    <row r="3" ht="12.75">
      <c r="A3" s="275" t="s">
        <v>405</v>
      </c>
    </row>
    <row r="4" ht="12.75">
      <c r="A4" s="275" t="s">
        <v>406</v>
      </c>
    </row>
    <row r="5" ht="12.75">
      <c r="A5" s="275" t="s">
        <v>407</v>
      </c>
    </row>
    <row r="6" ht="12.75">
      <c r="A6" s="275" t="s">
        <v>408</v>
      </c>
    </row>
    <row r="7" ht="12.75">
      <c r="A7" s="275" t="s">
        <v>409</v>
      </c>
    </row>
    <row r="8" ht="12.75">
      <c r="A8" s="275" t="s">
        <v>410</v>
      </c>
    </row>
    <row r="9" ht="12.75">
      <c r="A9" s="275" t="s">
        <v>411</v>
      </c>
    </row>
    <row r="10" ht="12.75">
      <c r="A10" s="275" t="s">
        <v>412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277" customWidth="1"/>
    <col min="2" max="2" width="10.8515625" style="277" bestFit="1" customWidth="1"/>
    <col min="3" max="3" width="9.140625" style="277" customWidth="1"/>
    <col min="4" max="4" width="14.57421875" style="277" bestFit="1" customWidth="1"/>
    <col min="5" max="5" width="19.140625" style="277" bestFit="1" customWidth="1"/>
    <col min="6" max="6" width="18.57421875" style="277" bestFit="1" customWidth="1"/>
    <col min="7" max="16384" width="9.140625" style="277" customWidth="1"/>
  </cols>
  <sheetData>
    <row r="1" spans="1:7" ht="15">
      <c r="A1" s="278" t="s">
        <v>413</v>
      </c>
      <c r="B1" s="278" t="s">
        <v>414</v>
      </c>
      <c r="C1" s="278" t="s">
        <v>382</v>
      </c>
      <c r="D1" s="278" t="s">
        <v>415</v>
      </c>
      <c r="E1" s="278" t="s">
        <v>416</v>
      </c>
      <c r="F1" s="278" t="s">
        <v>417</v>
      </c>
      <c r="G1" s="278" t="s">
        <v>418</v>
      </c>
    </row>
    <row r="2" spans="1:7" ht="15">
      <c r="A2" s="278" t="s">
        <v>419</v>
      </c>
      <c r="B2" s="279" t="s">
        <v>420</v>
      </c>
      <c r="C2" s="278" t="s">
        <v>421</v>
      </c>
      <c r="D2" s="279" t="s">
        <v>422</v>
      </c>
      <c r="E2" s="278" t="s">
        <v>423</v>
      </c>
      <c r="F2" s="278" t="s">
        <v>424</v>
      </c>
      <c r="G2" s="278" t="s">
        <v>425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zoomScalePageLayoutView="0" workbookViewId="0" topLeftCell="G48">
      <selection activeCell="R72" sqref="R72"/>
    </sheetView>
  </sheetViews>
  <sheetFormatPr defaultColWidth="9.140625" defaultRowHeight="12.75"/>
  <cols>
    <col min="1" max="3" width="0" style="216" hidden="1" customWidth="1"/>
    <col min="4" max="4" width="6.7109375" style="216" customWidth="1"/>
    <col min="5" max="5" width="41.7109375" style="216" customWidth="1"/>
    <col min="6" max="6" width="12.57421875" style="216" customWidth="1"/>
    <col min="7" max="7" width="11.421875" style="216" customWidth="1"/>
    <col min="8" max="8" width="10.57421875" style="216" customWidth="1"/>
    <col min="9" max="9" width="13.00390625" style="216" customWidth="1"/>
    <col min="10" max="10" width="10.8515625" style="216" customWidth="1"/>
    <col min="11" max="12" width="12.140625" style="216" customWidth="1"/>
    <col min="13" max="13" width="13.00390625" style="216" customWidth="1"/>
    <col min="14" max="14" width="12.140625" style="216" customWidth="1"/>
    <col min="15" max="15" width="13.140625" style="216" customWidth="1"/>
    <col min="16" max="16" width="12.7109375" style="216" customWidth="1"/>
    <col min="17" max="17" width="12.28125" style="216" customWidth="1"/>
    <col min="18" max="18" width="13.8515625" style="216" customWidth="1"/>
    <col min="19" max="16384" width="9.140625" style="216" customWidth="1"/>
  </cols>
  <sheetData>
    <row r="1" spans="1:18" s="196" customFormat="1" ht="32.25" hidden="1" thickBot="1">
      <c r="A1" s="196" t="s">
        <v>48</v>
      </c>
      <c r="B1" s="196" t="s">
        <v>49</v>
      </c>
      <c r="C1" s="196" t="s">
        <v>50</v>
      </c>
      <c r="D1" s="196" t="s">
        <v>51</v>
      </c>
      <c r="E1" s="199" t="s">
        <v>52</v>
      </c>
      <c r="F1" s="197" t="s">
        <v>53</v>
      </c>
      <c r="G1" s="198" t="s">
        <v>54</v>
      </c>
      <c r="H1" s="198" t="s">
        <v>55</v>
      </c>
      <c r="I1" s="198" t="s">
        <v>56</v>
      </c>
      <c r="J1" s="198" t="s">
        <v>57</v>
      </c>
      <c r="K1" s="190" t="s">
        <v>58</v>
      </c>
      <c r="L1" s="190" t="s">
        <v>59</v>
      </c>
      <c r="M1" s="190" t="s">
        <v>60</v>
      </c>
      <c r="N1" s="189" t="s">
        <v>61</v>
      </c>
      <c r="O1" s="189" t="s">
        <v>62</v>
      </c>
      <c r="P1" s="189" t="s">
        <v>63</v>
      </c>
      <c r="Q1" s="189" t="s">
        <v>64</v>
      </c>
      <c r="R1" s="215" t="s">
        <v>65</v>
      </c>
    </row>
    <row r="2" spans="1:18" s="196" customFormat="1" ht="11.25" hidden="1">
      <c r="A2" s="196" t="s">
        <v>66</v>
      </c>
      <c r="B2" s="196" t="s">
        <v>66</v>
      </c>
      <c r="C2" s="196" t="s">
        <v>66</v>
      </c>
      <c r="D2" s="196" t="s">
        <v>66</v>
      </c>
      <c r="E2" s="199" t="s">
        <v>66</v>
      </c>
      <c r="F2" s="196" t="s">
        <v>66</v>
      </c>
      <c r="G2" s="196" t="s">
        <v>66</v>
      </c>
      <c r="H2" s="196" t="s">
        <v>66</v>
      </c>
      <c r="I2" s="196" t="s">
        <v>66</v>
      </c>
      <c r="J2" s="196" t="s">
        <v>66</v>
      </c>
      <c r="K2" s="196" t="s">
        <v>66</v>
      </c>
      <c r="L2" s="196" t="s">
        <v>66</v>
      </c>
      <c r="M2" s="196" t="s">
        <v>66</v>
      </c>
      <c r="N2" s="196" t="s">
        <v>66</v>
      </c>
      <c r="O2" s="196" t="s">
        <v>66</v>
      </c>
      <c r="P2" s="196" t="s">
        <v>66</v>
      </c>
      <c r="Q2" s="196" t="s">
        <v>66</v>
      </c>
      <c r="R2" s="196" t="s">
        <v>66</v>
      </c>
    </row>
    <row r="3" spans="4:18" ht="35.25" customHeight="1">
      <c r="D3" s="335" t="s">
        <v>67</v>
      </c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</row>
    <row r="4" spans="4:18" ht="12" thickBot="1"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</row>
    <row r="5" spans="4:18" ht="18.75" customHeight="1" thickBot="1">
      <c r="D5" s="363"/>
      <c r="E5" s="383" t="s">
        <v>68</v>
      </c>
      <c r="F5" s="384"/>
      <c r="G5" s="384"/>
      <c r="H5" s="385"/>
      <c r="I5" s="378"/>
      <c r="J5" s="389"/>
      <c r="K5" s="390"/>
      <c r="L5" s="386" t="s">
        <v>69</v>
      </c>
      <c r="M5" s="387"/>
      <c r="N5" s="387"/>
      <c r="O5" s="387"/>
      <c r="P5" s="388"/>
      <c r="Q5" s="378"/>
      <c r="R5" s="379"/>
    </row>
    <row r="6" spans="4:18" ht="12" customHeight="1">
      <c r="D6" s="363"/>
      <c r="E6" s="351"/>
      <c r="F6" s="352"/>
      <c r="G6" s="352"/>
      <c r="H6" s="353"/>
      <c r="I6" s="378"/>
      <c r="J6" s="389"/>
      <c r="K6" s="390"/>
      <c r="L6" s="368"/>
      <c r="M6" s="369"/>
      <c r="N6" s="369"/>
      <c r="O6" s="369"/>
      <c r="P6" s="370"/>
      <c r="Q6" s="378"/>
      <c r="R6" s="379"/>
    </row>
    <row r="7" spans="4:18" ht="17.25" customHeight="1" thickBot="1">
      <c r="D7" s="363"/>
      <c r="E7" s="218" t="s">
        <v>70</v>
      </c>
      <c r="F7" s="219" t="s">
        <v>71</v>
      </c>
      <c r="G7" s="220" t="s">
        <v>72</v>
      </c>
      <c r="H7" s="221" t="str">
        <f>Info!$B$2</f>
        <v>922</v>
      </c>
      <c r="I7" s="378"/>
      <c r="J7" s="389"/>
      <c r="K7" s="390"/>
      <c r="L7" s="371" t="s">
        <v>73</v>
      </c>
      <c r="M7" s="372"/>
      <c r="N7" s="373"/>
      <c r="O7" s="222" t="str">
        <f>Info!$B$3</f>
        <v>2014</v>
      </c>
      <c r="P7" s="223"/>
      <c r="Q7" s="378"/>
      <c r="R7" s="379"/>
    </row>
    <row r="8" spans="4:18" ht="12" customHeight="1" thickBot="1">
      <c r="D8" s="363"/>
      <c r="E8" s="345"/>
      <c r="F8" s="346"/>
      <c r="G8" s="346"/>
      <c r="H8" s="347"/>
      <c r="I8" s="378"/>
      <c r="J8" s="389"/>
      <c r="K8" s="390"/>
      <c r="L8" s="374"/>
      <c r="M8" s="375"/>
      <c r="N8" s="375"/>
      <c r="O8" s="375"/>
      <c r="P8" s="376"/>
      <c r="Q8" s="378"/>
      <c r="R8" s="379"/>
    </row>
    <row r="9" spans="4:18" ht="12" thickBot="1">
      <c r="D9" s="364"/>
      <c r="E9" s="377" t="s">
        <v>74</v>
      </c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</row>
    <row r="10" spans="4:18" ht="32.25" customHeight="1">
      <c r="D10" s="340"/>
      <c r="E10" s="365" t="s">
        <v>75</v>
      </c>
      <c r="F10" s="356" t="s">
        <v>76</v>
      </c>
      <c r="G10" s="357"/>
      <c r="H10" s="342" t="s">
        <v>77</v>
      </c>
      <c r="I10" s="342"/>
      <c r="J10" s="342"/>
      <c r="K10" s="348" t="s">
        <v>58</v>
      </c>
      <c r="L10" s="348" t="s">
        <v>59</v>
      </c>
      <c r="M10" s="348" t="s">
        <v>60</v>
      </c>
      <c r="N10" s="342" t="s">
        <v>61</v>
      </c>
      <c r="O10" s="342" t="s">
        <v>62</v>
      </c>
      <c r="P10" s="342" t="s">
        <v>63</v>
      </c>
      <c r="Q10" s="342" t="s">
        <v>64</v>
      </c>
      <c r="R10" s="380" t="s">
        <v>78</v>
      </c>
    </row>
    <row r="11" spans="4:18" ht="11.25">
      <c r="D11" s="341"/>
      <c r="E11" s="366"/>
      <c r="F11" s="358" t="s">
        <v>79</v>
      </c>
      <c r="G11" s="360" t="s">
        <v>80</v>
      </c>
      <c r="H11" s="343" t="s">
        <v>55</v>
      </c>
      <c r="I11" s="343" t="s">
        <v>56</v>
      </c>
      <c r="J11" s="343" t="s">
        <v>57</v>
      </c>
      <c r="K11" s="349"/>
      <c r="L11" s="349"/>
      <c r="M11" s="349"/>
      <c r="N11" s="343"/>
      <c r="O11" s="361"/>
      <c r="P11" s="361"/>
      <c r="Q11" s="361"/>
      <c r="R11" s="381"/>
    </row>
    <row r="12" spans="4:18" ht="42" customHeight="1" thickBot="1">
      <c r="D12" s="341"/>
      <c r="E12" s="367"/>
      <c r="F12" s="359"/>
      <c r="G12" s="350"/>
      <c r="H12" s="344"/>
      <c r="I12" s="344"/>
      <c r="J12" s="344"/>
      <c r="K12" s="350"/>
      <c r="L12" s="350"/>
      <c r="M12" s="350"/>
      <c r="N12" s="344"/>
      <c r="O12" s="362"/>
      <c r="P12" s="362"/>
      <c r="Q12" s="362"/>
      <c r="R12" s="382"/>
    </row>
    <row r="13" spans="4:18" ht="12" thickBot="1">
      <c r="D13" s="224"/>
      <c r="E13" s="336" t="s">
        <v>81</v>
      </c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8"/>
    </row>
    <row r="14" spans="1:18" ht="11.25">
      <c r="A14" s="216" t="str">
        <f>H7</f>
        <v>922</v>
      </c>
      <c r="B14" s="216" t="s">
        <v>82</v>
      </c>
      <c r="C14" s="216" t="s">
        <v>83</v>
      </c>
      <c r="D14" s="225">
        <v>10100</v>
      </c>
      <c r="E14" s="226" t="s">
        <v>84</v>
      </c>
      <c r="F14" s="147">
        <f>+'LA-San'!E17+'LA-Ric'!E17</f>
        <v>0</v>
      </c>
      <c r="G14" s="148">
        <f>+'LA-San'!F17+'LA-Ric'!F17</f>
        <v>0</v>
      </c>
      <c r="H14" s="149">
        <f>+'LA-San'!G17+'LA-Ric'!G17</f>
        <v>0</v>
      </c>
      <c r="I14" s="149">
        <f>+'LA-San'!H17+'LA-Ric'!H17</f>
        <v>0</v>
      </c>
      <c r="J14" s="149">
        <f>+'LA-San'!I17+'LA-Ric'!I17</f>
        <v>0</v>
      </c>
      <c r="K14" s="148">
        <f>+'LA-San'!J17+'LA-Ric'!J17</f>
        <v>0</v>
      </c>
      <c r="L14" s="148">
        <f>+'LA-San'!K17+'LA-Ric'!K17</f>
        <v>0</v>
      </c>
      <c r="M14" s="148">
        <f>+'LA-San'!L17+'LA-Ric'!L17</f>
        <v>0</v>
      </c>
      <c r="N14" s="149">
        <f>+'LA-San'!M17+'LA-Ric'!M17</f>
        <v>0</v>
      </c>
      <c r="O14" s="149">
        <f>+'LA-San'!N17+'LA-Ric'!N17</f>
        <v>0</v>
      </c>
      <c r="P14" s="149">
        <f>+'LA-San'!O17+'LA-Ric'!O17</f>
        <v>0</v>
      </c>
      <c r="Q14" s="149">
        <f>+'LA-San'!P17+'LA-Ric'!P17</f>
        <v>0</v>
      </c>
      <c r="R14" s="150">
        <f aca="true" t="shared" si="0" ref="R14:R19">SUM(F14:Q14)</f>
        <v>0</v>
      </c>
    </row>
    <row r="15" spans="1:18" ht="12.75" customHeight="1">
      <c r="A15" s="216" t="str">
        <f>A14</f>
        <v>922</v>
      </c>
      <c r="B15" s="216" t="s">
        <v>82</v>
      </c>
      <c r="C15" s="216" t="s">
        <v>83</v>
      </c>
      <c r="D15" s="225">
        <v>10200</v>
      </c>
      <c r="E15" s="226" t="s">
        <v>85</v>
      </c>
      <c r="F15" s="102">
        <f>+'LA-San'!E18</f>
        <v>0</v>
      </c>
      <c r="G15" s="103">
        <f>+'LA-San'!F18</f>
        <v>0</v>
      </c>
      <c r="H15" s="146">
        <f>+'LA-San'!G18</f>
        <v>0</v>
      </c>
      <c r="I15" s="146">
        <f>+'LA-San'!H18</f>
        <v>0</v>
      </c>
      <c r="J15" s="146">
        <f>+'LA-San'!I18</f>
        <v>0</v>
      </c>
      <c r="K15" s="103">
        <f>+'LA-San'!J18</f>
        <v>0</v>
      </c>
      <c r="L15" s="103">
        <f>+'LA-San'!K18</f>
        <v>0</v>
      </c>
      <c r="M15" s="103">
        <f>+'LA-San'!L18</f>
        <v>0</v>
      </c>
      <c r="N15" s="146">
        <f>+'LA-San'!M18</f>
        <v>0</v>
      </c>
      <c r="O15" s="146">
        <f>+'LA-San'!N18</f>
        <v>0</v>
      </c>
      <c r="P15" s="146">
        <f>+'LA-San'!O18</f>
        <v>0</v>
      </c>
      <c r="Q15" s="146">
        <f>+'LA-San'!P18</f>
        <v>0</v>
      </c>
      <c r="R15" s="151">
        <f t="shared" si="0"/>
        <v>0</v>
      </c>
    </row>
    <row r="16" spans="1:18" ht="26.25" customHeight="1">
      <c r="A16" s="216" t="str">
        <f>A15</f>
        <v>922</v>
      </c>
      <c r="B16" s="216" t="s">
        <v>82</v>
      </c>
      <c r="C16" s="216" t="s">
        <v>83</v>
      </c>
      <c r="D16" s="225">
        <v>10300</v>
      </c>
      <c r="E16" s="226" t="s">
        <v>86</v>
      </c>
      <c r="F16" s="102">
        <f>+'LA-San'!E19</f>
        <v>0</v>
      </c>
      <c r="G16" s="103">
        <f>+'LA-San'!F19</f>
        <v>1</v>
      </c>
      <c r="H16" s="146">
        <f>+'LA-San'!G19</f>
        <v>0</v>
      </c>
      <c r="I16" s="146">
        <f>+'LA-San'!H19</f>
        <v>71</v>
      </c>
      <c r="J16" s="146">
        <f>+'LA-San'!I19</f>
        <v>54</v>
      </c>
      <c r="K16" s="103">
        <f>+'LA-San'!J19</f>
        <v>148</v>
      </c>
      <c r="L16" s="103">
        <f>+'LA-San'!K19</f>
        <v>0</v>
      </c>
      <c r="M16" s="103">
        <f>+'LA-San'!L19</f>
        <v>0</v>
      </c>
      <c r="N16" s="146">
        <f>+'LA-San'!M19</f>
        <v>273</v>
      </c>
      <c r="O16" s="146">
        <f>+'LA-San'!N19</f>
        <v>42</v>
      </c>
      <c r="P16" s="146">
        <f>+'LA-San'!O19</f>
        <v>2</v>
      </c>
      <c r="Q16" s="146">
        <f>+'LA-San'!P19</f>
        <v>25</v>
      </c>
      <c r="R16" s="151">
        <f t="shared" si="0"/>
        <v>616</v>
      </c>
    </row>
    <row r="17" spans="1:18" ht="11.25">
      <c r="A17" s="216" t="str">
        <f>A16</f>
        <v>922</v>
      </c>
      <c r="B17" s="216" t="s">
        <v>82</v>
      </c>
      <c r="C17" s="216" t="s">
        <v>83</v>
      </c>
      <c r="D17" s="225">
        <v>10400</v>
      </c>
      <c r="E17" s="226" t="s">
        <v>87</v>
      </c>
      <c r="F17" s="102">
        <f>+'LA-San'!E20</f>
        <v>0</v>
      </c>
      <c r="G17" s="103">
        <f>+'LA-San'!F20</f>
        <v>0</v>
      </c>
      <c r="H17" s="146">
        <f>+'LA-San'!G20</f>
        <v>0</v>
      </c>
      <c r="I17" s="146">
        <f>+'LA-San'!H20</f>
        <v>0</v>
      </c>
      <c r="J17" s="146">
        <f>+'LA-San'!I20</f>
        <v>0</v>
      </c>
      <c r="K17" s="103">
        <f>+'LA-San'!J20</f>
        <v>0</v>
      </c>
      <c r="L17" s="103">
        <f>+'LA-San'!K20</f>
        <v>0</v>
      </c>
      <c r="M17" s="103">
        <f>+'LA-San'!L20</f>
        <v>0</v>
      </c>
      <c r="N17" s="146">
        <f>+'LA-San'!M20</f>
        <v>0</v>
      </c>
      <c r="O17" s="146">
        <f>+'LA-San'!N20</f>
        <v>0</v>
      </c>
      <c r="P17" s="146">
        <f>+'LA-San'!O20</f>
        <v>0</v>
      </c>
      <c r="Q17" s="146">
        <f>+'LA-San'!P20</f>
        <v>0</v>
      </c>
      <c r="R17" s="151">
        <f t="shared" si="0"/>
        <v>0</v>
      </c>
    </row>
    <row r="18" spans="1:18" ht="24.75" customHeight="1">
      <c r="A18" s="216" t="str">
        <f>A17</f>
        <v>922</v>
      </c>
      <c r="B18" s="216" t="s">
        <v>82</v>
      </c>
      <c r="C18" s="216" t="s">
        <v>83</v>
      </c>
      <c r="D18" s="224">
        <v>10500</v>
      </c>
      <c r="E18" s="226" t="s">
        <v>88</v>
      </c>
      <c r="F18" s="102">
        <f>+'LA-San'!E21</f>
        <v>28</v>
      </c>
      <c r="G18" s="146">
        <f>+'LA-San'!F21</f>
        <v>2</v>
      </c>
      <c r="H18" s="146">
        <f>+'LA-San'!G21</f>
        <v>0</v>
      </c>
      <c r="I18" s="146">
        <f>+'LA-San'!H21</f>
        <v>0</v>
      </c>
      <c r="J18" s="146">
        <f>+'LA-San'!I21</f>
        <v>33</v>
      </c>
      <c r="K18" s="146">
        <f>+'LA-San'!J21</f>
        <v>54</v>
      </c>
      <c r="L18" s="146">
        <f>+'LA-San'!K21</f>
        <v>0</v>
      </c>
      <c r="M18" s="146">
        <f>+'LA-San'!L21</f>
        <v>20</v>
      </c>
      <c r="N18" s="146">
        <f>+'LA-San'!M21</f>
        <v>6</v>
      </c>
      <c r="O18" s="146">
        <f>+'LA-San'!N21</f>
        <v>11</v>
      </c>
      <c r="P18" s="146">
        <f>+'LA-San'!O21</f>
        <v>0</v>
      </c>
      <c r="Q18" s="146">
        <f>+'LA-San'!P21</f>
        <v>7</v>
      </c>
      <c r="R18" s="151">
        <f t="shared" si="0"/>
        <v>161</v>
      </c>
    </row>
    <row r="19" spans="1:18" ht="11.25">
      <c r="A19" s="216" t="str">
        <f>A18</f>
        <v>922</v>
      </c>
      <c r="B19" s="216" t="s">
        <v>82</v>
      </c>
      <c r="C19" s="216" t="s">
        <v>83</v>
      </c>
      <c r="D19" s="224">
        <v>10600</v>
      </c>
      <c r="E19" s="226" t="s">
        <v>89</v>
      </c>
      <c r="F19" s="102">
        <f>+'LA-San'!E25</f>
        <v>181</v>
      </c>
      <c r="G19" s="146">
        <f>+'LA-San'!F25</f>
        <v>10</v>
      </c>
      <c r="H19" s="146">
        <f>+'LA-San'!G25</f>
        <v>0</v>
      </c>
      <c r="I19" s="146">
        <f>+'LA-San'!H25</f>
        <v>0</v>
      </c>
      <c r="J19" s="146">
        <f>+'LA-San'!I25</f>
        <v>429</v>
      </c>
      <c r="K19" s="146">
        <f>+'LA-San'!J25</f>
        <v>629</v>
      </c>
      <c r="L19" s="146">
        <f>+'LA-San'!K25</f>
        <v>0</v>
      </c>
      <c r="M19" s="146">
        <f>+'LA-San'!L25</f>
        <v>96</v>
      </c>
      <c r="N19" s="146">
        <f>+'LA-San'!M25</f>
        <v>25</v>
      </c>
      <c r="O19" s="146">
        <f>+'LA-San'!N25</f>
        <v>105</v>
      </c>
      <c r="P19" s="146">
        <f>+'LA-San'!O25</f>
        <v>5</v>
      </c>
      <c r="Q19" s="146">
        <f>+'LA-San'!P25</f>
        <v>62</v>
      </c>
      <c r="R19" s="151">
        <f t="shared" si="0"/>
        <v>1542</v>
      </c>
    </row>
    <row r="20" spans="4:18" ht="12" thickBot="1">
      <c r="D20" s="227">
        <v>19999</v>
      </c>
      <c r="E20" s="228" t="s">
        <v>78</v>
      </c>
      <c r="F20" s="152">
        <f aca="true" t="shared" si="1" ref="F20:R20">SUM(F14:F19)</f>
        <v>209</v>
      </c>
      <c r="G20" s="153">
        <f t="shared" si="1"/>
        <v>13</v>
      </c>
      <c r="H20" s="154">
        <f t="shared" si="1"/>
        <v>0</v>
      </c>
      <c r="I20" s="154">
        <f t="shared" si="1"/>
        <v>71</v>
      </c>
      <c r="J20" s="154">
        <f t="shared" si="1"/>
        <v>516</v>
      </c>
      <c r="K20" s="155">
        <f t="shared" si="1"/>
        <v>831</v>
      </c>
      <c r="L20" s="155">
        <f t="shared" si="1"/>
        <v>0</v>
      </c>
      <c r="M20" s="155">
        <f t="shared" si="1"/>
        <v>116</v>
      </c>
      <c r="N20" s="154">
        <f t="shared" si="1"/>
        <v>304</v>
      </c>
      <c r="O20" s="154">
        <f t="shared" si="1"/>
        <v>158</v>
      </c>
      <c r="P20" s="154">
        <f t="shared" si="1"/>
        <v>7</v>
      </c>
      <c r="Q20" s="154">
        <f t="shared" si="1"/>
        <v>94</v>
      </c>
      <c r="R20" s="156">
        <f t="shared" si="1"/>
        <v>2319</v>
      </c>
    </row>
    <row r="21" spans="4:18" ht="12" thickBot="1">
      <c r="D21" s="227"/>
      <c r="E21" s="336" t="s">
        <v>90</v>
      </c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8"/>
    </row>
    <row r="22" spans="1:18" ht="11.25">
      <c r="A22" s="216" t="str">
        <f>A19</f>
        <v>922</v>
      </c>
      <c r="B22" s="216" t="s">
        <v>82</v>
      </c>
      <c r="C22" s="216" t="s">
        <v>83</v>
      </c>
      <c r="D22" s="225">
        <v>20100</v>
      </c>
      <c r="E22" s="187" t="s">
        <v>91</v>
      </c>
      <c r="F22" s="147">
        <f>+'LA-San'!E31</f>
        <v>0</v>
      </c>
      <c r="G22" s="148">
        <f>+'LA-San'!F31</f>
        <v>0</v>
      </c>
      <c r="H22" s="149">
        <f>+'LA-San'!G31</f>
        <v>0</v>
      </c>
      <c r="I22" s="149">
        <f>+'LA-San'!H31</f>
        <v>0</v>
      </c>
      <c r="J22" s="149">
        <f>+'LA-San'!I31</f>
        <v>0</v>
      </c>
      <c r="K22" s="148">
        <f>+'LA-San'!J31</f>
        <v>0</v>
      </c>
      <c r="L22" s="148">
        <f>+'LA-San'!K31</f>
        <v>0</v>
      </c>
      <c r="M22" s="148">
        <f>+'LA-San'!L31</f>
        <v>0</v>
      </c>
      <c r="N22" s="149">
        <f>+'LA-San'!M31</f>
        <v>0</v>
      </c>
      <c r="O22" s="149">
        <f>+'LA-San'!N31</f>
        <v>0</v>
      </c>
      <c r="P22" s="149">
        <f>+'LA-San'!O31</f>
        <v>0</v>
      </c>
      <c r="Q22" s="149">
        <f>+'LA-San'!P31</f>
        <v>0</v>
      </c>
      <c r="R22" s="150">
        <f>SUM(F22:Q22)</f>
        <v>0</v>
      </c>
    </row>
    <row r="23" spans="4:18" ht="11.25">
      <c r="D23" s="224">
        <v>20200</v>
      </c>
      <c r="E23" s="187" t="s">
        <v>92</v>
      </c>
      <c r="F23" s="157"/>
      <c r="G23" s="158"/>
      <c r="H23" s="159"/>
      <c r="I23" s="159"/>
      <c r="J23" s="159"/>
      <c r="K23" s="158"/>
      <c r="L23" s="158"/>
      <c r="M23" s="158"/>
      <c r="N23" s="159"/>
      <c r="O23" s="159"/>
      <c r="P23" s="159"/>
      <c r="Q23" s="159"/>
      <c r="R23" s="160"/>
    </row>
    <row r="24" spans="1:18" ht="11.25">
      <c r="A24" s="216" t="str">
        <f>A22</f>
        <v>922</v>
      </c>
      <c r="B24" s="216" t="s">
        <v>82</v>
      </c>
      <c r="C24" s="216" t="s">
        <v>83</v>
      </c>
      <c r="D24" s="225">
        <v>20201</v>
      </c>
      <c r="E24" s="187" t="s">
        <v>93</v>
      </c>
      <c r="F24" s="102">
        <f>+'LA-San'!E33</f>
        <v>0</v>
      </c>
      <c r="G24" s="103">
        <f>+'LA-San'!F33</f>
        <v>0</v>
      </c>
      <c r="H24" s="146">
        <f>+'LA-San'!G33</f>
        <v>0</v>
      </c>
      <c r="I24" s="146">
        <f>+'LA-San'!H33</f>
        <v>0</v>
      </c>
      <c r="J24" s="146">
        <f>+'LA-San'!I33</f>
        <v>0</v>
      </c>
      <c r="K24" s="103">
        <f>+'LA-San'!J33</f>
        <v>0</v>
      </c>
      <c r="L24" s="103">
        <f>+'LA-San'!K33</f>
        <v>0</v>
      </c>
      <c r="M24" s="103">
        <f>+'LA-San'!L33</f>
        <v>0</v>
      </c>
      <c r="N24" s="146">
        <f>+'LA-San'!M33</f>
        <v>0</v>
      </c>
      <c r="O24" s="146">
        <f>+'LA-San'!N33</f>
        <v>0</v>
      </c>
      <c r="P24" s="146">
        <f>+'LA-San'!O33</f>
        <v>0</v>
      </c>
      <c r="Q24" s="146">
        <f>+'LA-San'!P33</f>
        <v>0</v>
      </c>
      <c r="R24" s="151">
        <f>SUM(F24:Q24)</f>
        <v>0</v>
      </c>
    </row>
    <row r="25" spans="1:18" ht="11.25">
      <c r="A25" s="216" t="str">
        <f>A24</f>
        <v>922</v>
      </c>
      <c r="B25" s="216" t="s">
        <v>82</v>
      </c>
      <c r="C25" s="216" t="s">
        <v>83</v>
      </c>
      <c r="D25" s="225">
        <v>20202</v>
      </c>
      <c r="E25" s="187" t="s">
        <v>94</v>
      </c>
      <c r="F25" s="102">
        <f>+'LA-San'!E38</f>
        <v>0</v>
      </c>
      <c r="G25" s="103">
        <f>+'LA-San'!F38</f>
        <v>0</v>
      </c>
      <c r="H25" s="146">
        <f>+'LA-San'!G38</f>
        <v>0</v>
      </c>
      <c r="I25" s="146">
        <f>+'LA-San'!H38</f>
        <v>0</v>
      </c>
      <c r="J25" s="146">
        <f>+'LA-San'!I38</f>
        <v>0</v>
      </c>
      <c r="K25" s="103">
        <f>+'LA-San'!J38</f>
        <v>0</v>
      </c>
      <c r="L25" s="103">
        <f>+'LA-San'!K38</f>
        <v>0</v>
      </c>
      <c r="M25" s="103">
        <f>+'LA-San'!L38</f>
        <v>0</v>
      </c>
      <c r="N25" s="146">
        <f>+'LA-San'!M38</f>
        <v>0</v>
      </c>
      <c r="O25" s="146">
        <f>+'LA-San'!N38</f>
        <v>0</v>
      </c>
      <c r="P25" s="146">
        <f>+'LA-San'!O38</f>
        <v>0</v>
      </c>
      <c r="Q25" s="146">
        <f>+'LA-San'!P38</f>
        <v>0</v>
      </c>
      <c r="R25" s="151">
        <f>SUM(F25:Q25)</f>
        <v>0</v>
      </c>
    </row>
    <row r="26" spans="1:18" ht="11.25">
      <c r="A26" s="216" t="str">
        <f>A24</f>
        <v>922</v>
      </c>
      <c r="B26" s="216" t="s">
        <v>82</v>
      </c>
      <c r="C26" s="216" t="s">
        <v>83</v>
      </c>
      <c r="D26" s="225">
        <v>20300</v>
      </c>
      <c r="E26" s="229" t="s">
        <v>95</v>
      </c>
      <c r="F26" s="102">
        <f>+'LA-San'!E42</f>
        <v>0</v>
      </c>
      <c r="G26" s="103">
        <f>+'LA-San'!F42</f>
        <v>0</v>
      </c>
      <c r="H26" s="146">
        <f>+'LA-San'!G42</f>
        <v>0</v>
      </c>
      <c r="I26" s="146">
        <f>+'LA-San'!H42</f>
        <v>0</v>
      </c>
      <c r="J26" s="146">
        <f>+'LA-San'!I42</f>
        <v>0</v>
      </c>
      <c r="K26" s="103">
        <f>+'LA-San'!J42</f>
        <v>0</v>
      </c>
      <c r="L26" s="103">
        <f>+'LA-San'!K42</f>
        <v>0</v>
      </c>
      <c r="M26" s="103">
        <f>+'LA-San'!L42</f>
        <v>0</v>
      </c>
      <c r="N26" s="146">
        <f>+'LA-San'!M42</f>
        <v>0</v>
      </c>
      <c r="O26" s="146">
        <f>+'LA-San'!N42</f>
        <v>0</v>
      </c>
      <c r="P26" s="146">
        <f>+'LA-San'!O42</f>
        <v>0</v>
      </c>
      <c r="Q26" s="146">
        <f>+'LA-San'!P42</f>
        <v>0</v>
      </c>
      <c r="R26" s="151">
        <f>SUM(F26:Q26)</f>
        <v>0</v>
      </c>
    </row>
    <row r="27" spans="4:18" ht="11.25">
      <c r="D27" s="225">
        <v>20400</v>
      </c>
      <c r="E27" s="187" t="s">
        <v>96</v>
      </c>
      <c r="F27" s="157"/>
      <c r="G27" s="158"/>
      <c r="H27" s="159"/>
      <c r="I27" s="159"/>
      <c r="J27" s="159"/>
      <c r="K27" s="158"/>
      <c r="L27" s="158"/>
      <c r="M27" s="158"/>
      <c r="N27" s="159"/>
      <c r="O27" s="159"/>
      <c r="P27" s="159"/>
      <c r="Q27" s="159"/>
      <c r="R27" s="160"/>
    </row>
    <row r="28" spans="1:18" ht="24" customHeight="1">
      <c r="A28" s="216" t="str">
        <f>A26</f>
        <v>922</v>
      </c>
      <c r="B28" s="216" t="s">
        <v>82</v>
      </c>
      <c r="C28" s="216" t="s">
        <v>83</v>
      </c>
      <c r="D28" s="224">
        <v>20401</v>
      </c>
      <c r="E28" s="187" t="s">
        <v>97</v>
      </c>
      <c r="F28" s="102">
        <f>+'LA-San'!E44</f>
        <v>0</v>
      </c>
      <c r="G28" s="103">
        <f>+'LA-San'!F44</f>
        <v>0</v>
      </c>
      <c r="H28" s="146">
        <f>+'LA-San'!G44</f>
        <v>0</v>
      </c>
      <c r="I28" s="146">
        <f>+'LA-San'!H44</f>
        <v>0</v>
      </c>
      <c r="J28" s="146">
        <f>+'LA-San'!I44</f>
        <v>0</v>
      </c>
      <c r="K28" s="103">
        <f>+'LA-San'!J44</f>
        <v>0</v>
      </c>
      <c r="L28" s="103">
        <f>+'LA-San'!K44</f>
        <v>0</v>
      </c>
      <c r="M28" s="103">
        <f>+'LA-San'!L44</f>
        <v>0</v>
      </c>
      <c r="N28" s="146">
        <f>+'LA-San'!M44</f>
        <v>0</v>
      </c>
      <c r="O28" s="146">
        <f>+'LA-San'!N44</f>
        <v>0</v>
      </c>
      <c r="P28" s="146">
        <f>+'LA-San'!O44</f>
        <v>0</v>
      </c>
      <c r="Q28" s="146">
        <f>+'LA-San'!P44</f>
        <v>0</v>
      </c>
      <c r="R28" s="151">
        <f>SUM(F28:Q28)</f>
        <v>0</v>
      </c>
    </row>
    <row r="29" spans="1:18" ht="27" customHeight="1">
      <c r="A29" s="216" t="str">
        <f>A28</f>
        <v>922</v>
      </c>
      <c r="B29" s="216" t="s">
        <v>82</v>
      </c>
      <c r="C29" s="216" t="s">
        <v>83</v>
      </c>
      <c r="D29" s="224">
        <v>20402</v>
      </c>
      <c r="E29" s="187" t="s">
        <v>98</v>
      </c>
      <c r="F29" s="102">
        <f>+'LA-San'!E45+'LA-San'!E46</f>
        <v>27990</v>
      </c>
      <c r="G29" s="146">
        <f>+'LA-San'!F45+'LA-San'!F46</f>
        <v>38</v>
      </c>
      <c r="H29" s="146">
        <f>+'LA-San'!G45+'LA-San'!G46</f>
        <v>0</v>
      </c>
      <c r="I29" s="146">
        <f>+'LA-San'!H45+'LA-San'!H46</f>
        <v>0</v>
      </c>
      <c r="J29" s="146">
        <f>+'LA-San'!I45+'LA-San'!I46</f>
        <v>452</v>
      </c>
      <c r="K29" s="146">
        <f>+'LA-San'!J45+'LA-San'!J46</f>
        <v>523</v>
      </c>
      <c r="L29" s="146">
        <f>+'LA-San'!K45+'LA-San'!K46</f>
        <v>0</v>
      </c>
      <c r="M29" s="146">
        <f>+'LA-San'!L45+'LA-San'!L46</f>
        <v>325</v>
      </c>
      <c r="N29" s="146">
        <f>+'LA-San'!M45+'LA-San'!M46</f>
        <v>811</v>
      </c>
      <c r="O29" s="146">
        <f>+'LA-San'!N45+'LA-San'!N46</f>
        <v>148</v>
      </c>
      <c r="P29" s="146">
        <f>+'LA-San'!O45+'LA-San'!O46</f>
        <v>6</v>
      </c>
      <c r="Q29" s="146">
        <f>+'LA-San'!P45+'LA-San'!P46</f>
        <v>88</v>
      </c>
      <c r="R29" s="151">
        <f>SUM(F29:Q29)</f>
        <v>30381</v>
      </c>
    </row>
    <row r="30" spans="1:18" ht="11.25">
      <c r="A30" s="216" t="str">
        <f>A29</f>
        <v>922</v>
      </c>
      <c r="B30" s="216" t="s">
        <v>82</v>
      </c>
      <c r="C30" s="216" t="s">
        <v>83</v>
      </c>
      <c r="D30" s="225">
        <v>20500</v>
      </c>
      <c r="E30" s="187" t="s">
        <v>99</v>
      </c>
      <c r="F30" s="102">
        <f>+'LA-San'!E47</f>
        <v>0</v>
      </c>
      <c r="G30" s="103">
        <f>+'LA-San'!F47</f>
        <v>0</v>
      </c>
      <c r="H30" s="146">
        <f>+'LA-San'!G47</f>
        <v>0</v>
      </c>
      <c r="I30" s="146">
        <f>+'LA-San'!H47</f>
        <v>0</v>
      </c>
      <c r="J30" s="146">
        <f>+'LA-San'!I47</f>
        <v>0</v>
      </c>
      <c r="K30" s="103">
        <f>+'LA-San'!J47</f>
        <v>0</v>
      </c>
      <c r="L30" s="103">
        <f>+'LA-San'!K47</f>
        <v>0</v>
      </c>
      <c r="M30" s="103">
        <f>+'LA-San'!L47</f>
        <v>0</v>
      </c>
      <c r="N30" s="146">
        <f>+'LA-San'!M47</f>
        <v>0</v>
      </c>
      <c r="O30" s="146">
        <f>+'LA-San'!N47</f>
        <v>0</v>
      </c>
      <c r="P30" s="146">
        <f>+'LA-San'!O47</f>
        <v>0</v>
      </c>
      <c r="Q30" s="146">
        <f>+'LA-San'!P47</f>
        <v>0</v>
      </c>
      <c r="R30" s="151">
        <f>SUM(F30:Q30)</f>
        <v>0</v>
      </c>
    </row>
    <row r="31" spans="4:18" ht="11.25">
      <c r="D31" s="224">
        <v>20600</v>
      </c>
      <c r="E31" s="187" t="s">
        <v>100</v>
      </c>
      <c r="F31" s="157"/>
      <c r="G31" s="158"/>
      <c r="H31" s="159"/>
      <c r="I31" s="159"/>
      <c r="J31" s="159"/>
      <c r="K31" s="158"/>
      <c r="L31" s="158"/>
      <c r="M31" s="158"/>
      <c r="N31" s="159"/>
      <c r="O31" s="159"/>
      <c r="P31" s="159"/>
      <c r="Q31" s="159"/>
      <c r="R31" s="160"/>
    </row>
    <row r="32" spans="1:18" ht="11.25">
      <c r="A32" s="216" t="str">
        <f>A30</f>
        <v>922</v>
      </c>
      <c r="B32" s="216" t="s">
        <v>82</v>
      </c>
      <c r="C32" s="216" t="s">
        <v>83</v>
      </c>
      <c r="D32" s="225">
        <v>20601</v>
      </c>
      <c r="E32" s="187" t="s">
        <v>101</v>
      </c>
      <c r="F32" s="102">
        <f>+'LA-San'!E49+'LA-San'!E84+'LA-Ric'!E20</f>
        <v>6155</v>
      </c>
      <c r="G32" s="103">
        <f>+'LA-San'!F49+'LA-San'!F84+'LA-Ric'!F20</f>
        <v>178</v>
      </c>
      <c r="H32" s="146">
        <f>+'LA-San'!G49+'LA-San'!G84+'LA-Ric'!G20</f>
        <v>0</v>
      </c>
      <c r="I32" s="146">
        <f>+'LA-San'!H49+'LA-San'!H84+'LA-Ric'!H20</f>
        <v>3433</v>
      </c>
      <c r="J32" s="146">
        <f>+'LA-San'!I49+'LA-San'!I84+'LA-Ric'!I20</f>
        <v>4423</v>
      </c>
      <c r="K32" s="103">
        <f>+'LA-San'!J49+'LA-San'!J84+'LA-Ric'!J20</f>
        <v>10309</v>
      </c>
      <c r="L32" s="103">
        <f>+'LA-San'!K49+'LA-San'!K84+'LA-Ric'!K20</f>
        <v>0</v>
      </c>
      <c r="M32" s="103">
        <f>+'LA-San'!L49+'LA-San'!L84+'LA-Ric'!L20</f>
        <v>2277</v>
      </c>
      <c r="N32" s="146">
        <f>+'LA-San'!M49+'LA-San'!M84+'LA-Ric'!M20</f>
        <v>1424</v>
      </c>
      <c r="O32" s="146">
        <f>+'LA-San'!N49+'LA-San'!N84+'LA-Ric'!N20</f>
        <v>1294</v>
      </c>
      <c r="P32" s="146">
        <f>+'LA-San'!O49+'LA-San'!O84+'LA-Ric'!O20</f>
        <v>54</v>
      </c>
      <c r="Q32" s="146">
        <f>+'LA-San'!P49+'LA-San'!P84+'LA-Ric'!P20</f>
        <v>4301</v>
      </c>
      <c r="R32" s="151">
        <f>SUM(F32:Q32)</f>
        <v>33848</v>
      </c>
    </row>
    <row r="33" spans="1:18" ht="11.25">
      <c r="A33" s="216" t="str">
        <f>A32</f>
        <v>922</v>
      </c>
      <c r="B33" s="216" t="s">
        <v>82</v>
      </c>
      <c r="C33" s="216" t="s">
        <v>83</v>
      </c>
      <c r="D33" s="225">
        <v>20602</v>
      </c>
      <c r="E33" s="187" t="s">
        <v>102</v>
      </c>
      <c r="F33" s="102">
        <f>+'LA-San'!E50</f>
        <v>1951</v>
      </c>
      <c r="G33" s="103">
        <f>+'LA-San'!F50</f>
        <v>81</v>
      </c>
      <c r="H33" s="146">
        <f>+'LA-San'!G50</f>
        <v>0</v>
      </c>
      <c r="I33" s="146">
        <f>+'LA-San'!H50</f>
        <v>319</v>
      </c>
      <c r="J33" s="146">
        <f>+'LA-San'!I50</f>
        <v>832</v>
      </c>
      <c r="K33" s="103">
        <f>+'LA-San'!J50</f>
        <v>2777</v>
      </c>
      <c r="L33" s="103">
        <f>+'LA-San'!K50</f>
        <v>0</v>
      </c>
      <c r="M33" s="103">
        <f>+'LA-San'!L50</f>
        <v>259</v>
      </c>
      <c r="N33" s="146">
        <f>+'LA-San'!M50</f>
        <v>593</v>
      </c>
      <c r="O33" s="146">
        <f>+'LA-San'!N50</f>
        <v>468</v>
      </c>
      <c r="P33" s="146">
        <f>+'LA-San'!O50</f>
        <v>20</v>
      </c>
      <c r="Q33" s="146">
        <f>+'LA-San'!P50</f>
        <v>278</v>
      </c>
      <c r="R33" s="151">
        <f>SUM(F33:Q33)</f>
        <v>7578</v>
      </c>
    </row>
    <row r="34" spans="1:18" ht="21.75" customHeight="1">
      <c r="A34" s="216" t="str">
        <f>A33</f>
        <v>922</v>
      </c>
      <c r="B34" s="216" t="s">
        <v>82</v>
      </c>
      <c r="C34" s="216" t="s">
        <v>83</v>
      </c>
      <c r="D34" s="225">
        <v>20603</v>
      </c>
      <c r="E34" s="187" t="s">
        <v>103</v>
      </c>
      <c r="F34" s="102">
        <f>+'LA-San'!E51</f>
        <v>2254</v>
      </c>
      <c r="G34" s="103">
        <f>+'LA-San'!F51</f>
        <v>52</v>
      </c>
      <c r="H34" s="146">
        <f>+'LA-San'!G51</f>
        <v>0</v>
      </c>
      <c r="I34" s="146">
        <f>+'LA-San'!H51</f>
        <v>5</v>
      </c>
      <c r="J34" s="146">
        <f>+'LA-San'!I51</f>
        <v>6853</v>
      </c>
      <c r="K34" s="103">
        <f>+'LA-San'!J51</f>
        <v>6168</v>
      </c>
      <c r="L34" s="103">
        <f>+'LA-San'!K51</f>
        <v>362</v>
      </c>
      <c r="M34" s="103">
        <f>+'LA-San'!L51</f>
        <v>718</v>
      </c>
      <c r="N34" s="146">
        <f>+'LA-San'!M51</f>
        <v>602</v>
      </c>
      <c r="O34" s="146">
        <f>+'LA-San'!N51</f>
        <v>1167</v>
      </c>
      <c r="P34" s="146">
        <f>+'LA-San'!O51</f>
        <v>49</v>
      </c>
      <c r="Q34" s="146">
        <f>+'LA-San'!P51</f>
        <v>696</v>
      </c>
      <c r="R34" s="151">
        <f>SUM(F34:Q34)</f>
        <v>18926</v>
      </c>
    </row>
    <row r="35" spans="1:18" ht="11.25">
      <c r="A35" s="216" t="str">
        <f>A34</f>
        <v>922</v>
      </c>
      <c r="B35" s="216" t="s">
        <v>82</v>
      </c>
      <c r="C35" s="216" t="s">
        <v>83</v>
      </c>
      <c r="D35" s="225">
        <v>20700</v>
      </c>
      <c r="E35" s="187" t="s">
        <v>104</v>
      </c>
      <c r="F35" s="102">
        <f>+'LA-San'!E52</f>
        <v>0</v>
      </c>
      <c r="G35" s="103">
        <f>+'LA-San'!F52</f>
        <v>0</v>
      </c>
      <c r="H35" s="146">
        <f>+'LA-San'!G52</f>
        <v>0</v>
      </c>
      <c r="I35" s="146">
        <f>+'LA-San'!H52</f>
        <v>0</v>
      </c>
      <c r="J35" s="146">
        <f>+'LA-San'!I52</f>
        <v>0</v>
      </c>
      <c r="K35" s="103">
        <f>+'LA-San'!J52</f>
        <v>0</v>
      </c>
      <c r="L35" s="103">
        <f>+'LA-San'!K52</f>
        <v>0</v>
      </c>
      <c r="M35" s="103">
        <f>+'LA-San'!L52</f>
        <v>0</v>
      </c>
      <c r="N35" s="146">
        <f>+'LA-San'!M52</f>
        <v>0</v>
      </c>
      <c r="O35" s="146">
        <f>+'LA-San'!N52</f>
        <v>0</v>
      </c>
      <c r="P35" s="146">
        <f>+'LA-San'!O52</f>
        <v>0</v>
      </c>
      <c r="Q35" s="146">
        <f>+'LA-San'!P52</f>
        <v>0</v>
      </c>
      <c r="R35" s="151">
        <f>SUM(F35:Q35)</f>
        <v>0</v>
      </c>
    </row>
    <row r="36" spans="4:18" ht="24.75" customHeight="1">
      <c r="D36" s="225">
        <v>20800</v>
      </c>
      <c r="E36" s="188" t="s">
        <v>105</v>
      </c>
      <c r="F36" s="157"/>
      <c r="G36" s="158"/>
      <c r="H36" s="159"/>
      <c r="I36" s="159"/>
      <c r="J36" s="159"/>
      <c r="K36" s="158"/>
      <c r="L36" s="158"/>
      <c r="M36" s="158"/>
      <c r="N36" s="159"/>
      <c r="O36" s="159"/>
      <c r="P36" s="159"/>
      <c r="Q36" s="159"/>
      <c r="R36" s="160"/>
    </row>
    <row r="37" spans="1:18" ht="24.75" customHeight="1">
      <c r="A37" s="216" t="str">
        <f>A35</f>
        <v>922</v>
      </c>
      <c r="B37" s="216" t="s">
        <v>82</v>
      </c>
      <c r="C37" s="216" t="s">
        <v>83</v>
      </c>
      <c r="D37" s="225">
        <v>20801</v>
      </c>
      <c r="E37" s="188" t="s">
        <v>106</v>
      </c>
      <c r="F37" s="102">
        <f>+'LA-San'!E54</f>
        <v>0</v>
      </c>
      <c r="G37" s="103">
        <f>+'LA-San'!F54</f>
        <v>0</v>
      </c>
      <c r="H37" s="146">
        <f>+'LA-San'!G54</f>
        <v>0</v>
      </c>
      <c r="I37" s="146">
        <f>+'LA-San'!H54</f>
        <v>0</v>
      </c>
      <c r="J37" s="146">
        <f>+'LA-San'!I54</f>
        <v>0</v>
      </c>
      <c r="K37" s="103">
        <f>+'LA-San'!J54</f>
        <v>0</v>
      </c>
      <c r="L37" s="103">
        <f>+'LA-San'!K54</f>
        <v>0</v>
      </c>
      <c r="M37" s="103">
        <f>+'LA-San'!L54</f>
        <v>0</v>
      </c>
      <c r="N37" s="146">
        <f>+'LA-San'!M54</f>
        <v>0</v>
      </c>
      <c r="O37" s="146">
        <f>+'LA-San'!N54</f>
        <v>0</v>
      </c>
      <c r="P37" s="146">
        <f>+'LA-San'!O54</f>
        <v>0</v>
      </c>
      <c r="Q37" s="146">
        <f>+'LA-San'!P54</f>
        <v>0</v>
      </c>
      <c r="R37" s="151">
        <f aca="true" t="shared" si="2" ref="R37:R44">SUM(F37:Q37)</f>
        <v>0</v>
      </c>
    </row>
    <row r="38" spans="1:18" ht="24.75" customHeight="1">
      <c r="A38" s="216" t="str">
        <f>A37</f>
        <v>922</v>
      </c>
      <c r="B38" s="216" t="s">
        <v>82</v>
      </c>
      <c r="C38" s="216" t="s">
        <v>83</v>
      </c>
      <c r="D38" s="225">
        <v>20802</v>
      </c>
      <c r="E38" s="188" t="s">
        <v>107</v>
      </c>
      <c r="F38" s="102">
        <f>+'LA-San'!E55</f>
        <v>0</v>
      </c>
      <c r="G38" s="103">
        <f>+'LA-San'!F55</f>
        <v>0</v>
      </c>
      <c r="H38" s="146">
        <f>+'LA-San'!G55</f>
        <v>0</v>
      </c>
      <c r="I38" s="146">
        <f>+'LA-San'!H55</f>
        <v>0</v>
      </c>
      <c r="J38" s="146">
        <f>+'LA-San'!I55</f>
        <v>0</v>
      </c>
      <c r="K38" s="103">
        <f>+'LA-San'!J55</f>
        <v>0</v>
      </c>
      <c r="L38" s="103">
        <f>+'LA-San'!K55</f>
        <v>0</v>
      </c>
      <c r="M38" s="103">
        <f>+'LA-San'!L55</f>
        <v>0</v>
      </c>
      <c r="N38" s="146">
        <f>+'LA-San'!M55</f>
        <v>0</v>
      </c>
      <c r="O38" s="146">
        <f>+'LA-San'!N55</f>
        <v>0</v>
      </c>
      <c r="P38" s="146">
        <f>+'LA-San'!O55</f>
        <v>0</v>
      </c>
      <c r="Q38" s="146">
        <f>+'LA-San'!P55</f>
        <v>0</v>
      </c>
      <c r="R38" s="151">
        <f t="shared" si="2"/>
        <v>0</v>
      </c>
    </row>
    <row r="39" spans="1:18" ht="11.25">
      <c r="A39" s="216" t="str">
        <f aca="true" t="shared" si="3" ref="A39:A44">A38</f>
        <v>922</v>
      </c>
      <c r="B39" s="216" t="s">
        <v>82</v>
      </c>
      <c r="C39" s="216" t="s">
        <v>83</v>
      </c>
      <c r="D39" s="225">
        <v>20803</v>
      </c>
      <c r="E39" s="188" t="s">
        <v>108</v>
      </c>
      <c r="F39" s="102">
        <f>+'LA-San'!E56</f>
        <v>0</v>
      </c>
      <c r="G39" s="103">
        <f>+'LA-San'!F56</f>
        <v>0</v>
      </c>
      <c r="H39" s="103">
        <f>+'LA-San'!G56</f>
        <v>0</v>
      </c>
      <c r="I39" s="103">
        <f>+'LA-San'!H56</f>
        <v>0</v>
      </c>
      <c r="J39" s="103">
        <f>+'LA-San'!I56</f>
        <v>0</v>
      </c>
      <c r="K39" s="103">
        <f>+'LA-San'!J56</f>
        <v>0</v>
      </c>
      <c r="L39" s="103">
        <f>+'LA-San'!K56</f>
        <v>0</v>
      </c>
      <c r="M39" s="103">
        <f>+'LA-San'!L56</f>
        <v>0</v>
      </c>
      <c r="N39" s="103">
        <f>+'LA-San'!M56</f>
        <v>0</v>
      </c>
      <c r="O39" s="103">
        <f>+'LA-San'!N56</f>
        <v>0</v>
      </c>
      <c r="P39" s="103">
        <f>+'LA-San'!O56</f>
        <v>0</v>
      </c>
      <c r="Q39" s="103">
        <f>+'LA-San'!P56</f>
        <v>0</v>
      </c>
      <c r="R39" s="151">
        <f t="shared" si="2"/>
        <v>0</v>
      </c>
    </row>
    <row r="40" spans="1:18" ht="12.75" customHeight="1">
      <c r="A40" s="216" t="str">
        <f t="shared" si="3"/>
        <v>922</v>
      </c>
      <c r="B40" s="216" t="s">
        <v>82</v>
      </c>
      <c r="C40" s="216" t="s">
        <v>83</v>
      </c>
      <c r="D40" s="225">
        <v>20804</v>
      </c>
      <c r="E40" s="188" t="s">
        <v>109</v>
      </c>
      <c r="F40" s="102">
        <f>+'LA-San'!E59</f>
        <v>0</v>
      </c>
      <c r="G40" s="103">
        <f>+'LA-San'!F59</f>
        <v>0</v>
      </c>
      <c r="H40" s="146">
        <f>+'LA-San'!G59</f>
        <v>0</v>
      </c>
      <c r="I40" s="146">
        <f>+'LA-San'!H59</f>
        <v>0</v>
      </c>
      <c r="J40" s="146">
        <f>+'LA-San'!I59</f>
        <v>0</v>
      </c>
      <c r="K40" s="103">
        <f>+'LA-San'!J59</f>
        <v>0</v>
      </c>
      <c r="L40" s="103">
        <f>+'LA-San'!K59</f>
        <v>0</v>
      </c>
      <c r="M40" s="103">
        <f>+'LA-San'!L59</f>
        <v>0</v>
      </c>
      <c r="N40" s="146">
        <f>+'LA-San'!M59</f>
        <v>0</v>
      </c>
      <c r="O40" s="146">
        <f>+'LA-San'!N59</f>
        <v>0</v>
      </c>
      <c r="P40" s="146">
        <f>+'LA-San'!O59</f>
        <v>0</v>
      </c>
      <c r="Q40" s="146">
        <f>+'LA-San'!P59</f>
        <v>0</v>
      </c>
      <c r="R40" s="151">
        <f t="shared" si="2"/>
        <v>0</v>
      </c>
    </row>
    <row r="41" spans="1:18" ht="12.75" customHeight="1">
      <c r="A41" s="216" t="str">
        <f t="shared" si="3"/>
        <v>922</v>
      </c>
      <c r="B41" s="216" t="s">
        <v>82</v>
      </c>
      <c r="C41" s="216" t="s">
        <v>83</v>
      </c>
      <c r="D41" s="225">
        <v>20805</v>
      </c>
      <c r="E41" s="188" t="s">
        <v>110</v>
      </c>
      <c r="F41" s="102">
        <f>+'LA-San'!E60</f>
        <v>0</v>
      </c>
      <c r="G41" s="103">
        <f>+'LA-San'!F60</f>
        <v>0</v>
      </c>
      <c r="H41" s="146">
        <f>+'LA-San'!G60</f>
        <v>0</v>
      </c>
      <c r="I41" s="146">
        <f>+'LA-San'!H60</f>
        <v>0</v>
      </c>
      <c r="J41" s="146">
        <f>+'LA-San'!I60</f>
        <v>0</v>
      </c>
      <c r="K41" s="103">
        <f>+'LA-San'!J60</f>
        <v>0</v>
      </c>
      <c r="L41" s="103">
        <f>+'LA-San'!K60</f>
        <v>0</v>
      </c>
      <c r="M41" s="103">
        <f>+'LA-San'!L60</f>
        <v>0</v>
      </c>
      <c r="N41" s="146">
        <f>+'LA-San'!M60</f>
        <v>0</v>
      </c>
      <c r="O41" s="146">
        <f>+'LA-San'!N60</f>
        <v>0</v>
      </c>
      <c r="P41" s="146">
        <f>+'LA-San'!O60</f>
        <v>0</v>
      </c>
      <c r="Q41" s="146">
        <f>+'LA-San'!P60</f>
        <v>0</v>
      </c>
      <c r="R41" s="151">
        <f t="shared" si="2"/>
        <v>0</v>
      </c>
    </row>
    <row r="42" spans="1:18" ht="11.25">
      <c r="A42" s="216" t="str">
        <f t="shared" si="3"/>
        <v>922</v>
      </c>
      <c r="B42" s="216" t="s">
        <v>82</v>
      </c>
      <c r="C42" s="216" t="s">
        <v>83</v>
      </c>
      <c r="D42" s="225">
        <v>20806</v>
      </c>
      <c r="E42" s="188" t="s">
        <v>111</v>
      </c>
      <c r="F42" s="102">
        <f>+'LA-San'!E61</f>
        <v>0</v>
      </c>
      <c r="G42" s="103">
        <f>+'LA-San'!F61</f>
        <v>0</v>
      </c>
      <c r="H42" s="146">
        <f>+'LA-San'!G61</f>
        <v>0</v>
      </c>
      <c r="I42" s="146">
        <f>+'LA-San'!H61</f>
        <v>0</v>
      </c>
      <c r="J42" s="146">
        <f>+'LA-San'!I61</f>
        <v>0</v>
      </c>
      <c r="K42" s="103">
        <f>+'LA-San'!J61</f>
        <v>0</v>
      </c>
      <c r="L42" s="103">
        <f>+'LA-San'!K61</f>
        <v>0</v>
      </c>
      <c r="M42" s="103">
        <f>+'LA-San'!L61</f>
        <v>0</v>
      </c>
      <c r="N42" s="146">
        <f>+'LA-San'!M61</f>
        <v>0</v>
      </c>
      <c r="O42" s="146">
        <f>+'LA-San'!N61</f>
        <v>0</v>
      </c>
      <c r="P42" s="146">
        <f>+'LA-San'!O61</f>
        <v>0</v>
      </c>
      <c r="Q42" s="146">
        <f>+'LA-San'!P61</f>
        <v>0</v>
      </c>
      <c r="R42" s="151">
        <f t="shared" si="2"/>
        <v>0</v>
      </c>
    </row>
    <row r="43" spans="1:18" ht="15" customHeight="1">
      <c r="A43" s="216" t="str">
        <f t="shared" si="3"/>
        <v>922</v>
      </c>
      <c r="B43" s="216" t="s">
        <v>82</v>
      </c>
      <c r="C43" s="216" t="s">
        <v>83</v>
      </c>
      <c r="D43" s="225">
        <v>20807</v>
      </c>
      <c r="E43" s="187" t="s">
        <v>112</v>
      </c>
      <c r="F43" s="102">
        <f>+'LA-San'!E62</f>
        <v>27</v>
      </c>
      <c r="G43" s="103">
        <f>+'LA-San'!F62</f>
        <v>0</v>
      </c>
      <c r="H43" s="146">
        <f>+'LA-San'!G62</f>
        <v>0</v>
      </c>
      <c r="I43" s="146">
        <f>+'LA-San'!H62</f>
        <v>794</v>
      </c>
      <c r="J43" s="146">
        <f>+'LA-San'!I62</f>
        <v>13</v>
      </c>
      <c r="K43" s="103">
        <f>+'LA-San'!J62</f>
        <v>43</v>
      </c>
      <c r="L43" s="103">
        <f>+'LA-San'!K62</f>
        <v>0</v>
      </c>
      <c r="M43" s="103">
        <f>+'LA-San'!L62</f>
        <v>0</v>
      </c>
      <c r="N43" s="146">
        <f>+'LA-San'!M62</f>
        <v>0</v>
      </c>
      <c r="O43" s="146">
        <f>+'LA-San'!N62</f>
        <v>60</v>
      </c>
      <c r="P43" s="146">
        <f>+'LA-San'!O62</f>
        <v>2</v>
      </c>
      <c r="Q43" s="146">
        <f>+'LA-San'!P62</f>
        <v>36</v>
      </c>
      <c r="R43" s="151">
        <f t="shared" si="2"/>
        <v>975</v>
      </c>
    </row>
    <row r="44" spans="1:18" ht="12.75" customHeight="1">
      <c r="A44" s="216" t="str">
        <f t="shared" si="3"/>
        <v>922</v>
      </c>
      <c r="B44" s="216" t="s">
        <v>82</v>
      </c>
      <c r="C44" s="216" t="s">
        <v>83</v>
      </c>
      <c r="D44" s="225">
        <v>20808</v>
      </c>
      <c r="E44" s="187" t="s">
        <v>113</v>
      </c>
      <c r="F44" s="102">
        <f>+'LA-San'!E63</f>
        <v>0</v>
      </c>
      <c r="G44" s="103">
        <f>+'LA-San'!F63</f>
        <v>0</v>
      </c>
      <c r="H44" s="146">
        <f>+'LA-San'!G63</f>
        <v>0</v>
      </c>
      <c r="I44" s="146">
        <f>+'LA-San'!H63</f>
        <v>0</v>
      </c>
      <c r="J44" s="146">
        <f>+'LA-San'!I63</f>
        <v>0</v>
      </c>
      <c r="K44" s="103">
        <f>+'LA-San'!J63</f>
        <v>0</v>
      </c>
      <c r="L44" s="103">
        <f>+'LA-San'!K63</f>
        <v>0</v>
      </c>
      <c r="M44" s="103">
        <f>+'LA-San'!L63</f>
        <v>0</v>
      </c>
      <c r="N44" s="146">
        <f>+'LA-San'!M63</f>
        <v>0</v>
      </c>
      <c r="O44" s="146">
        <f>+'LA-San'!N63</f>
        <v>0</v>
      </c>
      <c r="P44" s="146">
        <f>+'LA-San'!O63</f>
        <v>0</v>
      </c>
      <c r="Q44" s="146">
        <f>+'LA-San'!P63</f>
        <v>0</v>
      </c>
      <c r="R44" s="151">
        <f t="shared" si="2"/>
        <v>0</v>
      </c>
    </row>
    <row r="45" spans="4:18" ht="12.75" customHeight="1">
      <c r="D45" s="224">
        <v>20900</v>
      </c>
      <c r="E45" s="187" t="s">
        <v>114</v>
      </c>
      <c r="F45" s="157"/>
      <c r="G45" s="158"/>
      <c r="H45" s="159"/>
      <c r="I45" s="159"/>
      <c r="J45" s="159"/>
      <c r="K45" s="158"/>
      <c r="L45" s="158"/>
      <c r="M45" s="158"/>
      <c r="N45" s="159"/>
      <c r="O45" s="159"/>
      <c r="P45" s="159"/>
      <c r="Q45" s="159"/>
      <c r="R45" s="160"/>
    </row>
    <row r="46" spans="1:18" ht="11.25">
      <c r="A46" s="216" t="str">
        <f>A44</f>
        <v>922</v>
      </c>
      <c r="B46" s="216" t="s">
        <v>82</v>
      </c>
      <c r="C46" s="216" t="s">
        <v>83</v>
      </c>
      <c r="D46" s="225">
        <v>20901</v>
      </c>
      <c r="E46" s="187" t="s">
        <v>108</v>
      </c>
      <c r="F46" s="102">
        <f>+'LA-San'!E65</f>
        <v>0</v>
      </c>
      <c r="G46" s="103">
        <f>+'LA-San'!F65</f>
        <v>0</v>
      </c>
      <c r="H46" s="103">
        <f>+'LA-San'!G65</f>
        <v>0</v>
      </c>
      <c r="I46" s="103">
        <f>+'LA-San'!H65</f>
        <v>0</v>
      </c>
      <c r="J46" s="103">
        <f>+'LA-San'!I65</f>
        <v>0</v>
      </c>
      <c r="K46" s="103">
        <f>+'LA-San'!J65</f>
        <v>0</v>
      </c>
      <c r="L46" s="103">
        <f>+'LA-San'!K65</f>
        <v>0</v>
      </c>
      <c r="M46" s="103">
        <f>+'LA-San'!L65</f>
        <v>0</v>
      </c>
      <c r="N46" s="103">
        <f>+'LA-San'!M65</f>
        <v>0</v>
      </c>
      <c r="O46" s="103">
        <f>+'LA-San'!N65</f>
        <v>0</v>
      </c>
      <c r="P46" s="103">
        <f>+'LA-San'!O65</f>
        <v>0</v>
      </c>
      <c r="Q46" s="103">
        <f>+'LA-San'!P65</f>
        <v>0</v>
      </c>
      <c r="R46" s="151">
        <f aca="true" t="shared" si="4" ref="R46:R51">SUM(F46:Q46)</f>
        <v>0</v>
      </c>
    </row>
    <row r="47" spans="1:18" ht="12.75" customHeight="1">
      <c r="A47" s="216" t="str">
        <f>A46</f>
        <v>922</v>
      </c>
      <c r="B47" s="216" t="s">
        <v>82</v>
      </c>
      <c r="C47" s="216" t="s">
        <v>83</v>
      </c>
      <c r="D47" s="225">
        <v>20902</v>
      </c>
      <c r="E47" s="187" t="s">
        <v>109</v>
      </c>
      <c r="F47" s="102">
        <f>+'LA-San'!E68</f>
        <v>0</v>
      </c>
      <c r="G47" s="103">
        <f>+'LA-San'!F68</f>
        <v>0</v>
      </c>
      <c r="H47" s="146">
        <f>+'LA-San'!G68</f>
        <v>0</v>
      </c>
      <c r="I47" s="146">
        <f>+'LA-San'!H68</f>
        <v>0</v>
      </c>
      <c r="J47" s="146">
        <f>+'LA-San'!I68</f>
        <v>0</v>
      </c>
      <c r="K47" s="103">
        <f>+'LA-San'!J68</f>
        <v>0</v>
      </c>
      <c r="L47" s="103">
        <f>+'LA-San'!K68</f>
        <v>0</v>
      </c>
      <c r="M47" s="103">
        <f>+'LA-San'!L68</f>
        <v>0</v>
      </c>
      <c r="N47" s="146">
        <f>+'LA-San'!M68</f>
        <v>0</v>
      </c>
      <c r="O47" s="146">
        <f>+'LA-San'!N68</f>
        <v>0</v>
      </c>
      <c r="P47" s="146">
        <f>+'LA-San'!O68</f>
        <v>0</v>
      </c>
      <c r="Q47" s="146">
        <f>+'LA-San'!P68</f>
        <v>0</v>
      </c>
      <c r="R47" s="151">
        <f t="shared" si="4"/>
        <v>0</v>
      </c>
    </row>
    <row r="48" spans="1:18" ht="12.75" customHeight="1">
      <c r="A48" s="216" t="str">
        <f>A47</f>
        <v>922</v>
      </c>
      <c r="B48" s="216" t="s">
        <v>82</v>
      </c>
      <c r="C48" s="216" t="s">
        <v>83</v>
      </c>
      <c r="D48" s="225">
        <v>20903</v>
      </c>
      <c r="E48" s="187" t="s">
        <v>110</v>
      </c>
      <c r="F48" s="102">
        <f>+'LA-San'!E69</f>
        <v>0</v>
      </c>
      <c r="G48" s="103">
        <f>+'LA-San'!F69</f>
        <v>0</v>
      </c>
      <c r="H48" s="146">
        <f>+'LA-San'!G69</f>
        <v>0</v>
      </c>
      <c r="I48" s="146">
        <f>+'LA-San'!H69</f>
        <v>0</v>
      </c>
      <c r="J48" s="146">
        <f>+'LA-San'!I69</f>
        <v>0</v>
      </c>
      <c r="K48" s="103">
        <f>+'LA-San'!J69</f>
        <v>0</v>
      </c>
      <c r="L48" s="103">
        <f>+'LA-San'!K69</f>
        <v>0</v>
      </c>
      <c r="M48" s="103">
        <f>+'LA-San'!L69</f>
        <v>0</v>
      </c>
      <c r="N48" s="146">
        <f>+'LA-San'!M69</f>
        <v>0</v>
      </c>
      <c r="O48" s="146">
        <f>+'LA-San'!N69</f>
        <v>0</v>
      </c>
      <c r="P48" s="146">
        <f>+'LA-San'!O69</f>
        <v>0</v>
      </c>
      <c r="Q48" s="146">
        <f>+'LA-San'!P69</f>
        <v>0</v>
      </c>
      <c r="R48" s="151">
        <f t="shared" si="4"/>
        <v>0</v>
      </c>
    </row>
    <row r="49" spans="1:18" ht="11.25">
      <c r="A49" s="216" t="str">
        <f>A48</f>
        <v>922</v>
      </c>
      <c r="B49" s="216" t="s">
        <v>82</v>
      </c>
      <c r="C49" s="216" t="s">
        <v>83</v>
      </c>
      <c r="D49" s="225">
        <v>20904</v>
      </c>
      <c r="E49" s="187" t="s">
        <v>111</v>
      </c>
      <c r="F49" s="102">
        <f>+'LA-San'!E70</f>
        <v>0</v>
      </c>
      <c r="G49" s="103">
        <f>+'LA-San'!F70</f>
        <v>0</v>
      </c>
      <c r="H49" s="146">
        <f>+'LA-San'!G70</f>
        <v>0</v>
      </c>
      <c r="I49" s="146">
        <f>+'LA-San'!H70</f>
        <v>0</v>
      </c>
      <c r="J49" s="146">
        <f>+'LA-San'!I70</f>
        <v>0</v>
      </c>
      <c r="K49" s="103">
        <f>+'LA-San'!J70</f>
        <v>0</v>
      </c>
      <c r="L49" s="103">
        <f>+'LA-San'!K70</f>
        <v>0</v>
      </c>
      <c r="M49" s="103">
        <f>+'LA-San'!L70</f>
        <v>0</v>
      </c>
      <c r="N49" s="146">
        <f>+'LA-San'!M70</f>
        <v>0</v>
      </c>
      <c r="O49" s="146">
        <f>+'LA-San'!N70</f>
        <v>0</v>
      </c>
      <c r="P49" s="146">
        <f>+'LA-San'!O70</f>
        <v>0</v>
      </c>
      <c r="Q49" s="146">
        <f>+'LA-San'!P70</f>
        <v>0</v>
      </c>
      <c r="R49" s="151">
        <f t="shared" si="4"/>
        <v>0</v>
      </c>
    </row>
    <row r="50" spans="1:18" ht="16.5" customHeight="1">
      <c r="A50" s="216" t="str">
        <f>A49</f>
        <v>922</v>
      </c>
      <c r="B50" s="216" t="s">
        <v>82</v>
      </c>
      <c r="C50" s="216" t="s">
        <v>83</v>
      </c>
      <c r="D50" s="224">
        <v>20905</v>
      </c>
      <c r="E50" s="187" t="s">
        <v>113</v>
      </c>
      <c r="F50" s="102">
        <f>+'LA-San'!E71</f>
        <v>0</v>
      </c>
      <c r="G50" s="103">
        <f>+'LA-San'!F71</f>
        <v>0</v>
      </c>
      <c r="H50" s="146">
        <f>+'LA-San'!G71</f>
        <v>0</v>
      </c>
      <c r="I50" s="146">
        <f>+'LA-San'!H71</f>
        <v>0</v>
      </c>
      <c r="J50" s="146">
        <f>+'LA-San'!I71</f>
        <v>0</v>
      </c>
      <c r="K50" s="103">
        <f>+'LA-San'!J71</f>
        <v>0</v>
      </c>
      <c r="L50" s="103">
        <f>+'LA-San'!K71</f>
        <v>0</v>
      </c>
      <c r="M50" s="103">
        <f>+'LA-San'!L71</f>
        <v>0</v>
      </c>
      <c r="N50" s="146">
        <f>+'LA-San'!M71</f>
        <v>0</v>
      </c>
      <c r="O50" s="146">
        <f>+'LA-San'!N71</f>
        <v>0</v>
      </c>
      <c r="P50" s="146">
        <f>+'LA-San'!O71</f>
        <v>0</v>
      </c>
      <c r="Q50" s="146">
        <f>+'LA-San'!P71</f>
        <v>0</v>
      </c>
      <c r="R50" s="151">
        <f t="shared" si="4"/>
        <v>0</v>
      </c>
    </row>
    <row r="51" spans="1:18" ht="16.5" customHeight="1">
      <c r="A51" s="216" t="str">
        <f>A50</f>
        <v>922</v>
      </c>
      <c r="B51" s="216" t="s">
        <v>82</v>
      </c>
      <c r="C51" s="216" t="s">
        <v>83</v>
      </c>
      <c r="D51" s="225">
        <v>20906</v>
      </c>
      <c r="E51" s="187" t="s">
        <v>112</v>
      </c>
      <c r="F51" s="102">
        <f>+'LA-San'!E72</f>
        <v>0</v>
      </c>
      <c r="G51" s="103">
        <f>+'LA-San'!F72</f>
        <v>0</v>
      </c>
      <c r="H51" s="146">
        <f>+'LA-San'!G72</f>
        <v>0</v>
      </c>
      <c r="I51" s="146">
        <f>+'LA-San'!H72</f>
        <v>0</v>
      </c>
      <c r="J51" s="146">
        <f>+'LA-San'!I72</f>
        <v>0</v>
      </c>
      <c r="K51" s="103">
        <f>+'LA-San'!J72</f>
        <v>0</v>
      </c>
      <c r="L51" s="103">
        <f>+'LA-San'!K72</f>
        <v>0</v>
      </c>
      <c r="M51" s="103">
        <f>+'LA-San'!L72</f>
        <v>0</v>
      </c>
      <c r="N51" s="146">
        <f>+'LA-San'!M72</f>
        <v>0</v>
      </c>
      <c r="O51" s="146">
        <f>+'LA-San'!N72</f>
        <v>0</v>
      </c>
      <c r="P51" s="146">
        <f>+'LA-San'!O72</f>
        <v>0</v>
      </c>
      <c r="Q51" s="146">
        <f>+'LA-San'!P72</f>
        <v>0</v>
      </c>
      <c r="R51" s="151">
        <f t="shared" si="4"/>
        <v>0</v>
      </c>
    </row>
    <row r="52" spans="4:18" ht="12.75" customHeight="1">
      <c r="D52" s="224">
        <v>21000</v>
      </c>
      <c r="E52" s="187" t="s">
        <v>115</v>
      </c>
      <c r="F52" s="157"/>
      <c r="G52" s="158"/>
      <c r="H52" s="159"/>
      <c r="I52" s="159"/>
      <c r="J52" s="159"/>
      <c r="K52" s="158"/>
      <c r="L52" s="158"/>
      <c r="M52" s="158"/>
      <c r="N52" s="159"/>
      <c r="O52" s="159"/>
      <c r="P52" s="159"/>
      <c r="Q52" s="159"/>
      <c r="R52" s="160"/>
    </row>
    <row r="53" spans="1:18" ht="11.25">
      <c r="A53" s="216" t="str">
        <f>A51</f>
        <v>922</v>
      </c>
      <c r="B53" s="216" t="s">
        <v>82</v>
      </c>
      <c r="C53" s="216" t="s">
        <v>83</v>
      </c>
      <c r="D53" s="225">
        <v>21001</v>
      </c>
      <c r="E53" s="187" t="s">
        <v>116</v>
      </c>
      <c r="F53" s="102">
        <f>+'LA-San'!E74</f>
        <v>0</v>
      </c>
      <c r="G53" s="103">
        <f>+'LA-San'!F74</f>
        <v>0</v>
      </c>
      <c r="H53" s="146">
        <f>+'LA-San'!G74</f>
        <v>0</v>
      </c>
      <c r="I53" s="146">
        <f>+'LA-San'!H74</f>
        <v>0</v>
      </c>
      <c r="J53" s="146">
        <f>+'LA-San'!I74</f>
        <v>0</v>
      </c>
      <c r="K53" s="103">
        <f>+'LA-San'!J74</f>
        <v>0</v>
      </c>
      <c r="L53" s="103">
        <f>+'LA-San'!K74</f>
        <v>0</v>
      </c>
      <c r="M53" s="103">
        <f>+'LA-San'!L74</f>
        <v>0</v>
      </c>
      <c r="N53" s="146">
        <f>+'LA-San'!M74</f>
        <v>0</v>
      </c>
      <c r="O53" s="146">
        <f>+'LA-San'!N74</f>
        <v>0</v>
      </c>
      <c r="P53" s="146">
        <f>+'LA-San'!O74</f>
        <v>0</v>
      </c>
      <c r="Q53" s="146">
        <f>+'LA-San'!P74</f>
        <v>0</v>
      </c>
      <c r="R53" s="151">
        <f aca="true" t="shared" si="5" ref="R53:R60">SUM(F53:Q53)</f>
        <v>0</v>
      </c>
    </row>
    <row r="54" spans="1:18" ht="12.75" customHeight="1">
      <c r="A54" s="216" t="str">
        <f aca="true" t="shared" si="6" ref="A54:A59">A53</f>
        <v>922</v>
      </c>
      <c r="B54" s="216" t="s">
        <v>82</v>
      </c>
      <c r="C54" s="216" t="s">
        <v>83</v>
      </c>
      <c r="D54" s="225">
        <v>21002</v>
      </c>
      <c r="E54" s="187" t="s">
        <v>109</v>
      </c>
      <c r="F54" s="102">
        <f>+'LA-San'!E75</f>
        <v>0</v>
      </c>
      <c r="G54" s="103">
        <f>+'LA-San'!F75</f>
        <v>0</v>
      </c>
      <c r="H54" s="146">
        <f>+'LA-San'!G75</f>
        <v>0</v>
      </c>
      <c r="I54" s="146">
        <f>+'LA-San'!H75</f>
        <v>0</v>
      </c>
      <c r="J54" s="146">
        <f>+'LA-San'!I75</f>
        <v>0</v>
      </c>
      <c r="K54" s="103">
        <f>+'LA-San'!J75</f>
        <v>0</v>
      </c>
      <c r="L54" s="103">
        <f>+'LA-San'!K75</f>
        <v>0</v>
      </c>
      <c r="M54" s="103">
        <f>+'LA-San'!L75</f>
        <v>0</v>
      </c>
      <c r="N54" s="146">
        <f>+'LA-San'!M75</f>
        <v>0</v>
      </c>
      <c r="O54" s="146">
        <f>+'LA-San'!N75</f>
        <v>0</v>
      </c>
      <c r="P54" s="146">
        <f>+'LA-San'!O75</f>
        <v>0</v>
      </c>
      <c r="Q54" s="146">
        <f>+'LA-San'!P75</f>
        <v>0</v>
      </c>
      <c r="R54" s="151">
        <f t="shared" si="5"/>
        <v>0</v>
      </c>
    </row>
    <row r="55" spans="1:18" ht="12.75" customHeight="1">
      <c r="A55" s="216" t="str">
        <f t="shared" si="6"/>
        <v>922</v>
      </c>
      <c r="B55" s="216" t="s">
        <v>82</v>
      </c>
      <c r="C55" s="216" t="s">
        <v>83</v>
      </c>
      <c r="D55" s="225">
        <v>21003</v>
      </c>
      <c r="E55" s="187" t="s">
        <v>110</v>
      </c>
      <c r="F55" s="102">
        <f>+'LA-San'!E76</f>
        <v>0</v>
      </c>
      <c r="G55" s="103">
        <f>+'LA-San'!F76</f>
        <v>0</v>
      </c>
      <c r="H55" s="146">
        <f>+'LA-San'!G76</f>
        <v>0</v>
      </c>
      <c r="I55" s="146">
        <f>+'LA-San'!H76</f>
        <v>0</v>
      </c>
      <c r="J55" s="146">
        <f>+'LA-San'!I76</f>
        <v>0</v>
      </c>
      <c r="K55" s="103">
        <f>+'LA-San'!J76</f>
        <v>0</v>
      </c>
      <c r="L55" s="103">
        <f>+'LA-San'!K76</f>
        <v>0</v>
      </c>
      <c r="M55" s="103">
        <f>+'LA-San'!L76</f>
        <v>0</v>
      </c>
      <c r="N55" s="146">
        <f>+'LA-San'!M76</f>
        <v>0</v>
      </c>
      <c r="O55" s="146">
        <f>+'LA-San'!N76</f>
        <v>0</v>
      </c>
      <c r="P55" s="146">
        <f>+'LA-San'!O76</f>
        <v>0</v>
      </c>
      <c r="Q55" s="146">
        <f>+'LA-San'!P76</f>
        <v>0</v>
      </c>
      <c r="R55" s="151">
        <f t="shared" si="5"/>
        <v>0</v>
      </c>
    </row>
    <row r="56" spans="1:18" ht="11.25">
      <c r="A56" s="216" t="str">
        <f t="shared" si="6"/>
        <v>922</v>
      </c>
      <c r="B56" s="216" t="s">
        <v>82</v>
      </c>
      <c r="C56" s="216" t="s">
        <v>83</v>
      </c>
      <c r="D56" s="225">
        <v>21004</v>
      </c>
      <c r="E56" s="187" t="s">
        <v>111</v>
      </c>
      <c r="F56" s="102">
        <f>+'LA-San'!E77</f>
        <v>0</v>
      </c>
      <c r="G56" s="103">
        <f>+'LA-San'!F77</f>
        <v>0</v>
      </c>
      <c r="H56" s="146">
        <f>+'LA-San'!G77</f>
        <v>0</v>
      </c>
      <c r="I56" s="146">
        <f>+'LA-San'!H77</f>
        <v>0</v>
      </c>
      <c r="J56" s="146">
        <f>+'LA-San'!I77</f>
        <v>0</v>
      </c>
      <c r="K56" s="103">
        <f>+'LA-San'!J77</f>
        <v>0</v>
      </c>
      <c r="L56" s="103">
        <f>+'LA-San'!K77</f>
        <v>0</v>
      </c>
      <c r="M56" s="103">
        <f>+'LA-San'!L77</f>
        <v>0</v>
      </c>
      <c r="N56" s="146">
        <f>+'LA-San'!M77</f>
        <v>0</v>
      </c>
      <c r="O56" s="146">
        <f>+'LA-San'!N77</f>
        <v>0</v>
      </c>
      <c r="P56" s="146">
        <f>+'LA-San'!O77</f>
        <v>0</v>
      </c>
      <c r="Q56" s="146">
        <f>+'LA-San'!P77</f>
        <v>0</v>
      </c>
      <c r="R56" s="151">
        <f t="shared" si="5"/>
        <v>0</v>
      </c>
    </row>
    <row r="57" spans="1:18" ht="15" customHeight="1">
      <c r="A57" s="216" t="str">
        <f t="shared" si="6"/>
        <v>922</v>
      </c>
      <c r="B57" s="216" t="s">
        <v>82</v>
      </c>
      <c r="C57" s="216" t="s">
        <v>83</v>
      </c>
      <c r="D57" s="225">
        <v>21005</v>
      </c>
      <c r="E57" s="187" t="s">
        <v>113</v>
      </c>
      <c r="F57" s="102">
        <f>+'LA-San'!E78</f>
        <v>0</v>
      </c>
      <c r="G57" s="103">
        <f>+'LA-San'!F78</f>
        <v>0</v>
      </c>
      <c r="H57" s="146">
        <f>+'LA-San'!G78</f>
        <v>0</v>
      </c>
      <c r="I57" s="146">
        <f>+'LA-San'!H78</f>
        <v>0</v>
      </c>
      <c r="J57" s="146">
        <f>+'LA-San'!I78</f>
        <v>0</v>
      </c>
      <c r="K57" s="103">
        <f>+'LA-San'!J78</f>
        <v>0</v>
      </c>
      <c r="L57" s="103">
        <f>+'LA-San'!K78</f>
        <v>0</v>
      </c>
      <c r="M57" s="103">
        <f>+'LA-San'!L78</f>
        <v>0</v>
      </c>
      <c r="N57" s="146">
        <f>+'LA-San'!M78</f>
        <v>0</v>
      </c>
      <c r="O57" s="146">
        <f>+'LA-San'!N78</f>
        <v>0</v>
      </c>
      <c r="P57" s="146">
        <f>+'LA-San'!O78</f>
        <v>0</v>
      </c>
      <c r="Q57" s="146">
        <f>+'LA-San'!P78</f>
        <v>0</v>
      </c>
      <c r="R57" s="151">
        <f t="shared" si="5"/>
        <v>0</v>
      </c>
    </row>
    <row r="58" spans="1:18" ht="11.25">
      <c r="A58" s="216" t="str">
        <f t="shared" si="6"/>
        <v>922</v>
      </c>
      <c r="B58" s="216" t="s">
        <v>82</v>
      </c>
      <c r="C58" s="216" t="s">
        <v>83</v>
      </c>
      <c r="D58" s="224">
        <v>21006</v>
      </c>
      <c r="E58" s="187" t="s">
        <v>112</v>
      </c>
      <c r="F58" s="102">
        <f>+'LA-San'!E79</f>
        <v>363</v>
      </c>
      <c r="G58" s="103">
        <f>+'LA-San'!F79</f>
        <v>16</v>
      </c>
      <c r="H58" s="146">
        <f>+'LA-San'!G79</f>
        <v>0</v>
      </c>
      <c r="I58" s="146">
        <f>+'LA-San'!H79</f>
        <v>0</v>
      </c>
      <c r="J58" s="146">
        <f>+'LA-San'!I79</f>
        <v>584</v>
      </c>
      <c r="K58" s="103">
        <f>+'LA-San'!J79</f>
        <v>1788</v>
      </c>
      <c r="L58" s="103">
        <f>+'LA-San'!K79</f>
        <v>0</v>
      </c>
      <c r="M58" s="103">
        <f>+'LA-San'!L79</f>
        <v>571</v>
      </c>
      <c r="N58" s="146">
        <f>+'LA-San'!M79</f>
        <v>410</v>
      </c>
      <c r="O58" s="146">
        <f>+'LA-San'!N79</f>
        <v>256</v>
      </c>
      <c r="P58" s="146">
        <f>+'LA-San'!O79</f>
        <v>11</v>
      </c>
      <c r="Q58" s="146">
        <f>+'LA-San'!P79</f>
        <v>152</v>
      </c>
      <c r="R58" s="151">
        <f t="shared" si="5"/>
        <v>4151</v>
      </c>
    </row>
    <row r="59" spans="1:18" ht="11.25">
      <c r="A59" s="216" t="str">
        <f t="shared" si="6"/>
        <v>922</v>
      </c>
      <c r="B59" s="216" t="s">
        <v>82</v>
      </c>
      <c r="C59" s="216" t="s">
        <v>83</v>
      </c>
      <c r="D59" s="225">
        <v>21100</v>
      </c>
      <c r="E59" s="187" t="s">
        <v>117</v>
      </c>
      <c r="F59" s="102">
        <f>+'LA-San'!E80</f>
        <v>0</v>
      </c>
      <c r="G59" s="103">
        <f>+'LA-San'!F80</f>
        <v>0</v>
      </c>
      <c r="H59" s="146">
        <f>+'LA-San'!G80</f>
        <v>0</v>
      </c>
      <c r="I59" s="146">
        <f>+'LA-San'!H80</f>
        <v>0</v>
      </c>
      <c r="J59" s="146">
        <f>+'LA-San'!I80</f>
        <v>0</v>
      </c>
      <c r="K59" s="103">
        <f>+'LA-San'!J80</f>
        <v>0</v>
      </c>
      <c r="L59" s="103">
        <f>+'LA-San'!K80</f>
        <v>0</v>
      </c>
      <c r="M59" s="103">
        <f>+'LA-San'!L80</f>
        <v>0</v>
      </c>
      <c r="N59" s="146">
        <f>+'LA-San'!M80</f>
        <v>0</v>
      </c>
      <c r="O59" s="146">
        <f>+'LA-San'!N80</f>
        <v>0</v>
      </c>
      <c r="P59" s="146">
        <f>+'LA-San'!O80</f>
        <v>0</v>
      </c>
      <c r="Q59" s="146">
        <f>+'LA-San'!P80</f>
        <v>0</v>
      </c>
      <c r="R59" s="151">
        <f t="shared" si="5"/>
        <v>0</v>
      </c>
    </row>
    <row r="60" spans="4:18" ht="12" thickBot="1">
      <c r="D60" s="227">
        <v>29999</v>
      </c>
      <c r="E60" s="230" t="s">
        <v>118</v>
      </c>
      <c r="F60" s="152">
        <f aca="true" t="shared" si="7" ref="F60:Q60">SUM(F22:F59)</f>
        <v>38740</v>
      </c>
      <c r="G60" s="153">
        <f t="shared" si="7"/>
        <v>365</v>
      </c>
      <c r="H60" s="154">
        <f t="shared" si="7"/>
        <v>0</v>
      </c>
      <c r="I60" s="154">
        <f t="shared" si="7"/>
        <v>4551</v>
      </c>
      <c r="J60" s="154">
        <f t="shared" si="7"/>
        <v>13157</v>
      </c>
      <c r="K60" s="155">
        <f t="shared" si="7"/>
        <v>21608</v>
      </c>
      <c r="L60" s="155">
        <f t="shared" si="7"/>
        <v>362</v>
      </c>
      <c r="M60" s="155">
        <f t="shared" si="7"/>
        <v>4150</v>
      </c>
      <c r="N60" s="154">
        <f t="shared" si="7"/>
        <v>3840</v>
      </c>
      <c r="O60" s="154">
        <f t="shared" si="7"/>
        <v>3393</v>
      </c>
      <c r="P60" s="154">
        <f t="shared" si="7"/>
        <v>142</v>
      </c>
      <c r="Q60" s="154">
        <f t="shared" si="7"/>
        <v>5551</v>
      </c>
      <c r="R60" s="156">
        <f t="shared" si="5"/>
        <v>95859</v>
      </c>
    </row>
    <row r="61" spans="4:18" ht="12" thickBot="1">
      <c r="D61" s="227"/>
      <c r="E61" s="336" t="s">
        <v>119</v>
      </c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8"/>
    </row>
    <row r="62" spans="1:18" ht="11.25">
      <c r="A62" s="216" t="str">
        <f>A59</f>
        <v>922</v>
      </c>
      <c r="B62" s="216" t="s">
        <v>82</v>
      </c>
      <c r="C62" s="216" t="s">
        <v>83</v>
      </c>
      <c r="D62" s="225">
        <v>30100</v>
      </c>
      <c r="E62" s="187" t="s">
        <v>120</v>
      </c>
      <c r="F62" s="147">
        <f>+'LA-San'!E85</f>
        <v>0</v>
      </c>
      <c r="G62" s="149">
        <f>+'LA-San'!F85</f>
        <v>0</v>
      </c>
      <c r="H62" s="149">
        <f>+'LA-San'!G85</f>
        <v>0</v>
      </c>
      <c r="I62" s="149">
        <f>+'LA-San'!H85</f>
        <v>0</v>
      </c>
      <c r="J62" s="149">
        <f>+'LA-San'!I85</f>
        <v>0</v>
      </c>
      <c r="K62" s="149">
        <f>+'LA-San'!J85</f>
        <v>0</v>
      </c>
      <c r="L62" s="149">
        <f>+'LA-San'!K85</f>
        <v>0</v>
      </c>
      <c r="M62" s="149">
        <f>+'LA-San'!L85</f>
        <v>0</v>
      </c>
      <c r="N62" s="149">
        <f>+'LA-San'!M85</f>
        <v>0</v>
      </c>
      <c r="O62" s="149">
        <f>+'LA-San'!N85</f>
        <v>0</v>
      </c>
      <c r="P62" s="148">
        <f>+'LA-San'!O85</f>
        <v>0</v>
      </c>
      <c r="Q62" s="149">
        <f>+'LA-San'!P85</f>
        <v>0</v>
      </c>
      <c r="R62" s="150">
        <f>SUM(F62:Q62)</f>
        <v>0</v>
      </c>
    </row>
    <row r="63" spans="4:18" ht="11.25">
      <c r="D63" s="225">
        <v>30200</v>
      </c>
      <c r="E63" s="187" t="s">
        <v>121</v>
      </c>
      <c r="F63" s="157"/>
      <c r="G63" s="158"/>
      <c r="H63" s="159"/>
      <c r="I63" s="159"/>
      <c r="J63" s="159"/>
      <c r="K63" s="158"/>
      <c r="L63" s="158"/>
      <c r="M63" s="158"/>
      <c r="N63" s="159"/>
      <c r="O63" s="159"/>
      <c r="P63" s="159"/>
      <c r="Q63" s="159"/>
      <c r="R63" s="160"/>
    </row>
    <row r="64" spans="1:18" ht="12.75" customHeight="1">
      <c r="A64" s="216" t="str">
        <f>A62</f>
        <v>922</v>
      </c>
      <c r="B64" s="216" t="s">
        <v>82</v>
      </c>
      <c r="C64" s="216" t="s">
        <v>83</v>
      </c>
      <c r="D64" s="225">
        <v>30201</v>
      </c>
      <c r="E64" s="187" t="s">
        <v>122</v>
      </c>
      <c r="F64" s="183">
        <f>+'LA-San'!E87</f>
        <v>320</v>
      </c>
      <c r="G64" s="146">
        <f>+'LA-San'!F87</f>
        <v>16</v>
      </c>
      <c r="H64" s="146">
        <f>+'LA-San'!G87</f>
        <v>0</v>
      </c>
      <c r="I64" s="146">
        <f>+'LA-San'!H87</f>
        <v>188</v>
      </c>
      <c r="J64" s="146">
        <f>+'LA-San'!I87</f>
        <v>466</v>
      </c>
      <c r="K64" s="146">
        <f>+'LA-San'!J87</f>
        <v>965</v>
      </c>
      <c r="L64" s="146">
        <f>+'LA-San'!K87</f>
        <v>0</v>
      </c>
      <c r="M64" s="146">
        <f>+'LA-San'!L87</f>
        <v>348</v>
      </c>
      <c r="N64" s="146">
        <f>+'LA-San'!M87</f>
        <v>725</v>
      </c>
      <c r="O64" s="146">
        <f>+'LA-San'!N87</f>
        <v>208</v>
      </c>
      <c r="P64" s="146">
        <f>+'LA-San'!O87</f>
        <v>9</v>
      </c>
      <c r="Q64" s="146">
        <f>+'LA-San'!P87</f>
        <v>124</v>
      </c>
      <c r="R64" s="151">
        <f aca="true" t="shared" si="8" ref="R64:R72">SUM(F64:Q64)</f>
        <v>3369</v>
      </c>
    </row>
    <row r="65" spans="1:18" ht="11.25">
      <c r="A65" s="216" t="str">
        <f aca="true" t="shared" si="9" ref="A65:A70">A64</f>
        <v>922</v>
      </c>
      <c r="B65" s="216" t="s">
        <v>82</v>
      </c>
      <c r="C65" s="216" t="s">
        <v>83</v>
      </c>
      <c r="D65" s="225">
        <v>30202</v>
      </c>
      <c r="E65" s="187" t="s">
        <v>123</v>
      </c>
      <c r="F65" s="183">
        <f>+'LA-San'!E88+'LA-Ric'!E23</f>
        <v>22050</v>
      </c>
      <c r="G65" s="186">
        <f>+'LA-San'!F88+'LA-Ric'!F23</f>
        <v>657</v>
      </c>
      <c r="H65" s="186">
        <f>+'LA-San'!G88+'LA-Ric'!G23</f>
        <v>23</v>
      </c>
      <c r="I65" s="186">
        <f>+'LA-San'!H88+'LA-Ric'!H23</f>
        <v>7611</v>
      </c>
      <c r="J65" s="186">
        <f>+'LA-San'!I88+'LA-Ric'!I23</f>
        <v>21455</v>
      </c>
      <c r="K65" s="186">
        <f>+'LA-San'!J88+'LA-Ric'!J23</f>
        <v>38219</v>
      </c>
      <c r="L65" s="186">
        <f>+'LA-San'!K88+'LA-Ric'!K23</f>
        <v>0</v>
      </c>
      <c r="M65" s="186">
        <f>+'LA-San'!L88+'LA-Ric'!L23</f>
        <v>7402</v>
      </c>
      <c r="N65" s="186">
        <f>+'LA-San'!M88+'LA-Ric'!M23</f>
        <v>5857</v>
      </c>
      <c r="O65" s="186">
        <f>+'LA-San'!N88+'LA-Ric'!N23</f>
        <v>5974</v>
      </c>
      <c r="P65" s="186">
        <f>+'LA-San'!O88+'LA-Ric'!O23</f>
        <v>250</v>
      </c>
      <c r="Q65" s="186">
        <f>+'LA-San'!P88+'LA-Ric'!P23</f>
        <v>9738</v>
      </c>
      <c r="R65" s="151">
        <f t="shared" si="8"/>
        <v>119236</v>
      </c>
    </row>
    <row r="66" spans="1:18" ht="12.75" customHeight="1">
      <c r="A66" s="216" t="str">
        <f t="shared" si="9"/>
        <v>922</v>
      </c>
      <c r="B66" s="216" t="s">
        <v>82</v>
      </c>
      <c r="C66" s="216" t="s">
        <v>83</v>
      </c>
      <c r="D66" s="224">
        <v>30300</v>
      </c>
      <c r="E66" s="187" t="s">
        <v>124</v>
      </c>
      <c r="F66" s="183">
        <f>+'LA-San'!E89</f>
        <v>0</v>
      </c>
      <c r="G66" s="103">
        <f>+'LA-San'!F89</f>
        <v>0</v>
      </c>
      <c r="H66" s="146">
        <f>+'LA-San'!G89</f>
        <v>0</v>
      </c>
      <c r="I66" s="146">
        <f>+'LA-San'!H89</f>
        <v>0</v>
      </c>
      <c r="J66" s="146">
        <f>+'LA-San'!I89</f>
        <v>0</v>
      </c>
      <c r="K66" s="103">
        <f>+'LA-San'!J89</f>
        <v>0</v>
      </c>
      <c r="L66" s="103">
        <f>+'LA-San'!K89</f>
        <v>0</v>
      </c>
      <c r="M66" s="103">
        <f>+'LA-San'!L89</f>
        <v>0</v>
      </c>
      <c r="N66" s="146">
        <f>+'LA-San'!M89</f>
        <v>0</v>
      </c>
      <c r="O66" s="146">
        <f>+'LA-San'!N89</f>
        <v>0</v>
      </c>
      <c r="P66" s="146">
        <f>+'LA-San'!O89</f>
        <v>0</v>
      </c>
      <c r="Q66" s="146">
        <f>+'LA-San'!P89</f>
        <v>0</v>
      </c>
      <c r="R66" s="151">
        <f t="shared" si="8"/>
        <v>0</v>
      </c>
    </row>
    <row r="67" spans="1:18" ht="12.75" customHeight="1">
      <c r="A67" s="216" t="str">
        <f t="shared" si="9"/>
        <v>922</v>
      </c>
      <c r="B67" s="216" t="s">
        <v>82</v>
      </c>
      <c r="C67" s="216" t="s">
        <v>83</v>
      </c>
      <c r="D67" s="225">
        <v>30400</v>
      </c>
      <c r="E67" s="187" t="s">
        <v>125</v>
      </c>
      <c r="F67" s="183">
        <f>+'LA-San'!E90</f>
        <v>0</v>
      </c>
      <c r="G67" s="103">
        <f>+'LA-San'!F90</f>
        <v>0</v>
      </c>
      <c r="H67" s="146">
        <f>+'LA-San'!G90</f>
        <v>0</v>
      </c>
      <c r="I67" s="146">
        <f>+'LA-San'!H90</f>
        <v>0</v>
      </c>
      <c r="J67" s="146">
        <f>+'LA-San'!I90</f>
        <v>0</v>
      </c>
      <c r="K67" s="103">
        <f>+'LA-San'!J90</f>
        <v>0</v>
      </c>
      <c r="L67" s="103">
        <f>+'LA-San'!K90</f>
        <v>0</v>
      </c>
      <c r="M67" s="103">
        <f>+'LA-San'!L90</f>
        <v>0</v>
      </c>
      <c r="N67" s="146">
        <f>+'LA-San'!M90</f>
        <v>0</v>
      </c>
      <c r="O67" s="146">
        <f>+'LA-San'!N90</f>
        <v>0</v>
      </c>
      <c r="P67" s="146">
        <f>+'LA-San'!O90</f>
        <v>0</v>
      </c>
      <c r="Q67" s="146">
        <f>+'LA-San'!P90</f>
        <v>0</v>
      </c>
      <c r="R67" s="151">
        <f t="shared" si="8"/>
        <v>0</v>
      </c>
    </row>
    <row r="68" spans="1:18" ht="12.75" customHeight="1">
      <c r="A68" s="216" t="str">
        <f t="shared" si="9"/>
        <v>922</v>
      </c>
      <c r="B68" s="216" t="s">
        <v>82</v>
      </c>
      <c r="C68" s="216" t="s">
        <v>83</v>
      </c>
      <c r="D68" s="225">
        <v>30500</v>
      </c>
      <c r="E68" s="187" t="s">
        <v>126</v>
      </c>
      <c r="F68" s="183">
        <f>+'LA-San'!E91</f>
        <v>0</v>
      </c>
      <c r="G68" s="103">
        <f>+'LA-San'!F91</f>
        <v>0</v>
      </c>
      <c r="H68" s="146">
        <f>+'LA-San'!G91</f>
        <v>0</v>
      </c>
      <c r="I68" s="146">
        <f>+'LA-San'!H91</f>
        <v>0</v>
      </c>
      <c r="J68" s="146">
        <f>+'LA-San'!I91</f>
        <v>0</v>
      </c>
      <c r="K68" s="103">
        <f>+'LA-San'!J91</f>
        <v>0</v>
      </c>
      <c r="L68" s="103">
        <f>+'LA-San'!K91</f>
        <v>0</v>
      </c>
      <c r="M68" s="103">
        <f>+'LA-San'!L91</f>
        <v>0</v>
      </c>
      <c r="N68" s="146">
        <f>+'LA-San'!M91</f>
        <v>0</v>
      </c>
      <c r="O68" s="146">
        <f>+'LA-San'!N91</f>
        <v>0</v>
      </c>
      <c r="P68" s="146">
        <f>+'LA-San'!O91</f>
        <v>0</v>
      </c>
      <c r="Q68" s="146">
        <f>+'LA-San'!P91</f>
        <v>0</v>
      </c>
      <c r="R68" s="151">
        <f t="shared" si="8"/>
        <v>0</v>
      </c>
    </row>
    <row r="69" spans="1:18" ht="12.75" customHeight="1">
      <c r="A69" s="216" t="str">
        <f t="shared" si="9"/>
        <v>922</v>
      </c>
      <c r="B69" s="216" t="s">
        <v>82</v>
      </c>
      <c r="C69" s="216" t="s">
        <v>83</v>
      </c>
      <c r="D69" s="224">
        <v>30600</v>
      </c>
      <c r="E69" s="187" t="s">
        <v>127</v>
      </c>
      <c r="F69" s="183">
        <f>+'LA-San'!E92</f>
        <v>362</v>
      </c>
      <c r="G69" s="103">
        <f>+'LA-San'!F92</f>
        <v>11</v>
      </c>
      <c r="H69" s="146">
        <f>+'LA-San'!G92</f>
        <v>0</v>
      </c>
      <c r="I69" s="146">
        <f>+'LA-San'!H92</f>
        <v>0</v>
      </c>
      <c r="J69" s="146">
        <f>+'LA-San'!I92</f>
        <v>0</v>
      </c>
      <c r="K69" s="103">
        <f>+'LA-San'!J92</f>
        <v>0</v>
      </c>
      <c r="L69" s="103">
        <f>+'LA-San'!K92</f>
        <v>0</v>
      </c>
      <c r="M69" s="103">
        <f>+'LA-San'!L92</f>
        <v>0</v>
      </c>
      <c r="N69" s="146">
        <f>+'LA-San'!M92</f>
        <v>0</v>
      </c>
      <c r="O69" s="146">
        <f>+'LA-San'!N92</f>
        <v>0</v>
      </c>
      <c r="P69" s="146">
        <f>+'LA-San'!O92</f>
        <v>0</v>
      </c>
      <c r="Q69" s="146">
        <f>+'LA-San'!P92</f>
        <v>0</v>
      </c>
      <c r="R69" s="151">
        <f t="shared" si="8"/>
        <v>373</v>
      </c>
    </row>
    <row r="70" spans="1:18" ht="11.25">
      <c r="A70" s="216" t="str">
        <f t="shared" si="9"/>
        <v>922</v>
      </c>
      <c r="B70" s="216" t="s">
        <v>82</v>
      </c>
      <c r="C70" s="216" t="s">
        <v>83</v>
      </c>
      <c r="D70" s="224">
        <v>30700</v>
      </c>
      <c r="E70" s="187" t="s">
        <v>128</v>
      </c>
      <c r="F70" s="183">
        <f>+'LA-San'!E93</f>
        <v>0</v>
      </c>
      <c r="G70" s="103">
        <f>+'LA-San'!F93</f>
        <v>0</v>
      </c>
      <c r="H70" s="146">
        <f>+'LA-San'!G93</f>
        <v>0</v>
      </c>
      <c r="I70" s="146">
        <f>+'LA-San'!H93</f>
        <v>0</v>
      </c>
      <c r="J70" s="146">
        <f>+'LA-San'!I93</f>
        <v>249</v>
      </c>
      <c r="K70" s="103">
        <f>+'LA-San'!J93</f>
        <v>855</v>
      </c>
      <c r="L70" s="103">
        <f>+'LA-San'!K93</f>
        <v>0</v>
      </c>
      <c r="M70" s="103">
        <f>+'LA-San'!L93</f>
        <v>137</v>
      </c>
      <c r="N70" s="146">
        <f>+'LA-San'!M93</f>
        <v>237</v>
      </c>
      <c r="O70" s="146">
        <f>+'LA-San'!N93</f>
        <v>127</v>
      </c>
      <c r="P70" s="146">
        <f>+'LA-San'!O93</f>
        <v>5</v>
      </c>
      <c r="Q70" s="146">
        <f>+'LA-San'!P93</f>
        <v>76</v>
      </c>
      <c r="R70" s="151">
        <f t="shared" si="8"/>
        <v>1686</v>
      </c>
    </row>
    <row r="71" spans="4:18" ht="12" thickBot="1">
      <c r="D71" s="227">
        <v>39999</v>
      </c>
      <c r="E71" s="231" t="s">
        <v>78</v>
      </c>
      <c r="F71" s="161">
        <f>SUM(F62:F70)</f>
        <v>22732</v>
      </c>
      <c r="G71" s="162">
        <f aca="true" t="shared" si="10" ref="G71:Q71">SUM(G62:G70)</f>
        <v>684</v>
      </c>
      <c r="H71" s="163">
        <f t="shared" si="10"/>
        <v>23</v>
      </c>
      <c r="I71" s="163">
        <f t="shared" si="10"/>
        <v>7799</v>
      </c>
      <c r="J71" s="163">
        <f t="shared" si="10"/>
        <v>22170</v>
      </c>
      <c r="K71" s="162">
        <f t="shared" si="10"/>
        <v>40039</v>
      </c>
      <c r="L71" s="162">
        <f t="shared" si="10"/>
        <v>0</v>
      </c>
      <c r="M71" s="162">
        <f t="shared" si="10"/>
        <v>7887</v>
      </c>
      <c r="N71" s="163">
        <f t="shared" si="10"/>
        <v>6819</v>
      </c>
      <c r="O71" s="163">
        <f t="shared" si="10"/>
        <v>6309</v>
      </c>
      <c r="P71" s="163">
        <f t="shared" si="10"/>
        <v>264</v>
      </c>
      <c r="Q71" s="163">
        <f t="shared" si="10"/>
        <v>9938</v>
      </c>
      <c r="R71" s="164">
        <f t="shared" si="8"/>
        <v>124664</v>
      </c>
    </row>
    <row r="72" spans="4:18" s="217" customFormat="1" ht="12" thickBot="1">
      <c r="D72" s="232">
        <v>49999</v>
      </c>
      <c r="E72" s="233" t="s">
        <v>129</v>
      </c>
      <c r="F72" s="165">
        <f>+F71+F60+F20</f>
        <v>61681</v>
      </c>
      <c r="G72" s="166">
        <f aca="true" t="shared" si="11" ref="G72:Q72">+G71+G60+G20</f>
        <v>1062</v>
      </c>
      <c r="H72" s="166">
        <f t="shared" si="11"/>
        <v>23</v>
      </c>
      <c r="I72" s="166">
        <f t="shared" si="11"/>
        <v>12421</v>
      </c>
      <c r="J72" s="166">
        <f t="shared" si="11"/>
        <v>35843</v>
      </c>
      <c r="K72" s="166">
        <f t="shared" si="11"/>
        <v>62478</v>
      </c>
      <c r="L72" s="166">
        <f t="shared" si="11"/>
        <v>362</v>
      </c>
      <c r="M72" s="166">
        <f t="shared" si="11"/>
        <v>12153</v>
      </c>
      <c r="N72" s="166">
        <f t="shared" si="11"/>
        <v>10963</v>
      </c>
      <c r="O72" s="166">
        <f t="shared" si="11"/>
        <v>9860</v>
      </c>
      <c r="P72" s="166">
        <f t="shared" si="11"/>
        <v>413</v>
      </c>
      <c r="Q72" s="166">
        <f t="shared" si="11"/>
        <v>15583</v>
      </c>
      <c r="R72" s="167">
        <f t="shared" si="8"/>
        <v>222842</v>
      </c>
    </row>
    <row r="75" spans="5:17" ht="12.75">
      <c r="E75" s="354" t="s">
        <v>130</v>
      </c>
      <c r="F75" s="354"/>
      <c r="G75" s="354"/>
      <c r="O75" s="355" t="s">
        <v>131</v>
      </c>
      <c r="P75" s="355"/>
      <c r="Q75" s="355"/>
    </row>
    <row r="76" spans="15:17" ht="11.25">
      <c r="O76" s="234"/>
      <c r="P76" s="234"/>
      <c r="Q76" s="234"/>
    </row>
    <row r="77" spans="5:18" ht="11.25">
      <c r="E77" s="326"/>
      <c r="F77" s="326"/>
      <c r="G77" s="326"/>
      <c r="O77" s="235"/>
      <c r="P77" s="235"/>
      <c r="Q77" s="235"/>
      <c r="R77" s="234"/>
    </row>
  </sheetData>
  <sheetProtection password="C7E1" sheet="1"/>
  <mergeCells count="35">
    <mergeCell ref="Q5:R8"/>
    <mergeCell ref="R10:R12"/>
    <mergeCell ref="O10:O12"/>
    <mergeCell ref="I11:I12"/>
    <mergeCell ref="J11:J12"/>
    <mergeCell ref="E5:H5"/>
    <mergeCell ref="L5:P5"/>
    <mergeCell ref="I5:K8"/>
    <mergeCell ref="D5:D9"/>
    <mergeCell ref="E61:R61"/>
    <mergeCell ref="E10:E12"/>
    <mergeCell ref="K10:K12"/>
    <mergeCell ref="P10:P12"/>
    <mergeCell ref="L6:P6"/>
    <mergeCell ref="E13:R13"/>
    <mergeCell ref="L7:N7"/>
    <mergeCell ref="L8:P8"/>
    <mergeCell ref="E9:R9"/>
    <mergeCell ref="E75:G75"/>
    <mergeCell ref="O75:Q75"/>
    <mergeCell ref="F10:G10"/>
    <mergeCell ref="F11:F12"/>
    <mergeCell ref="G11:G12"/>
    <mergeCell ref="Q10:Q12"/>
    <mergeCell ref="H10:J10"/>
    <mergeCell ref="D3:R3"/>
    <mergeCell ref="E21:R21"/>
    <mergeCell ref="D4:R4"/>
    <mergeCell ref="D10:D12"/>
    <mergeCell ref="N10:N12"/>
    <mergeCell ref="E8:H8"/>
    <mergeCell ref="H11:H12"/>
    <mergeCell ref="M10:M12"/>
    <mergeCell ref="L10:L12"/>
    <mergeCell ref="E6:H6"/>
  </mergeCells>
  <printOptions horizontalCentered="1"/>
  <pageMargins left="0.15748031496063" right="0.15748031496063" top="0.669291338582677" bottom="0.433070866141732" header="0.15748031496063" footer="0.15748031496063"/>
  <pageSetup fitToHeight="3" fitToWidth="1" horizontalDpi="300" verticalDpi="300" orientation="landscape" paperSize="9" scale="70" r:id="rId1"/>
  <headerFooter alignWithMargins="0">
    <oddHeader>&amp;L
MINISTERO DELLA SALUTE-SISTEMA INFORMATIVO SANITARIO</oddHeader>
    <oddFooter>&amp;LModello Ministeriale LA&amp;C&amp;P&amp;R&amp;D</oddFooter>
  </headerFooter>
  <rowBreaks count="2" manualBreakCount="2">
    <brk id="51" max="255" man="1"/>
    <brk id="72" max="255" man="1"/>
  </rowBreaks>
  <customProperties>
    <customPr name="layoutContexts" r:id="rId2"/>
    <customPr name="SaveUndoMode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PageLayoutView="0" workbookViewId="0" topLeftCell="A3">
      <selection activeCell="F60" sqref="F60"/>
    </sheetView>
  </sheetViews>
  <sheetFormatPr defaultColWidth="5.140625" defaultRowHeight="12.75"/>
  <cols>
    <col min="1" max="1" width="5.8515625" style="49" bestFit="1" customWidth="1"/>
    <col min="2" max="2" width="23.28125" style="49" bestFit="1" customWidth="1"/>
    <col min="3" max="3" width="7.7109375" style="49" bestFit="1" customWidth="1"/>
    <col min="4" max="4" width="10.140625" style="49" bestFit="1" customWidth="1"/>
    <col min="5" max="5" width="17.57421875" style="49" bestFit="1" customWidth="1"/>
    <col min="6" max="6" width="31.00390625" style="49" customWidth="1"/>
    <col min="7" max="7" width="15.7109375" style="49" bestFit="1" customWidth="1"/>
    <col min="8" max="8" width="12.140625" style="49" bestFit="1" customWidth="1"/>
    <col min="9" max="9" width="15.57421875" style="49" bestFit="1" customWidth="1"/>
    <col min="10" max="10" width="11.140625" style="49" bestFit="1" customWidth="1"/>
    <col min="11" max="11" width="15.7109375" style="49" bestFit="1" customWidth="1"/>
    <col min="12" max="12" width="12.421875" style="49" bestFit="1" customWidth="1"/>
    <col min="13" max="13" width="13.7109375" style="49" bestFit="1" customWidth="1"/>
    <col min="14" max="14" width="10.421875" style="49" customWidth="1"/>
    <col min="15" max="15" width="12.8515625" style="49" customWidth="1"/>
    <col min="16" max="16384" width="5.140625" style="49" customWidth="1"/>
  </cols>
  <sheetData>
    <row r="1" spans="1:15" s="196" customFormat="1" ht="6.75" customHeight="1" hidden="1" thickBot="1">
      <c r="A1" s="196" t="s">
        <v>51</v>
      </c>
      <c r="B1" s="199" t="s">
        <v>52</v>
      </c>
      <c r="C1" s="197" t="s">
        <v>53</v>
      </c>
      <c r="D1" s="198" t="s">
        <v>54</v>
      </c>
      <c r="E1" s="198" t="s">
        <v>55</v>
      </c>
      <c r="F1" s="198" t="s">
        <v>56</v>
      </c>
      <c r="G1" s="198" t="s">
        <v>57</v>
      </c>
      <c r="H1" s="190" t="s">
        <v>58</v>
      </c>
      <c r="I1" s="190" t="s">
        <v>59</v>
      </c>
      <c r="J1" s="190" t="s">
        <v>60</v>
      </c>
      <c r="K1" s="189" t="s">
        <v>61</v>
      </c>
      <c r="L1" s="189" t="s">
        <v>62</v>
      </c>
      <c r="M1" s="189" t="s">
        <v>63</v>
      </c>
      <c r="N1" s="189" t="s">
        <v>64</v>
      </c>
      <c r="O1" s="215" t="s">
        <v>65</v>
      </c>
    </row>
    <row r="2" spans="1:15" s="196" customFormat="1" ht="12" customHeight="1" hidden="1">
      <c r="A2" s="196" t="s">
        <v>66</v>
      </c>
      <c r="B2" s="199" t="s">
        <v>66</v>
      </c>
      <c r="C2" s="196" t="s">
        <v>66</v>
      </c>
      <c r="D2" s="196" t="s">
        <v>66</v>
      </c>
      <c r="E2" s="196" t="s">
        <v>66</v>
      </c>
      <c r="F2" s="196" t="s">
        <v>66</v>
      </c>
      <c r="G2" s="196" t="s">
        <v>66</v>
      </c>
      <c r="H2" s="196" t="s">
        <v>66</v>
      </c>
      <c r="I2" s="196" t="s">
        <v>66</v>
      </c>
      <c r="J2" s="196" t="s">
        <v>66</v>
      </c>
      <c r="K2" s="196" t="s">
        <v>66</v>
      </c>
      <c r="L2" s="196" t="s">
        <v>66</v>
      </c>
      <c r="M2" s="196" t="s">
        <v>66</v>
      </c>
      <c r="N2" s="196" t="s">
        <v>66</v>
      </c>
      <c r="O2" s="196" t="s">
        <v>66</v>
      </c>
    </row>
    <row r="3" spans="1:15" ht="35.25" customHeight="1">
      <c r="A3" s="391" t="s">
        <v>67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</row>
    <row r="4" spans="1:15" ht="8.25" customHeight="1" thickBot="1">
      <c r="A4" s="392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</row>
    <row r="5" spans="1:15" ht="13.5" thickBot="1">
      <c r="A5" s="394"/>
      <c r="B5" s="396" t="s">
        <v>68</v>
      </c>
      <c r="C5" s="397"/>
      <c r="D5" s="397"/>
      <c r="E5" s="397"/>
      <c r="F5" s="397"/>
      <c r="G5" s="397"/>
      <c r="H5" s="398"/>
      <c r="I5" s="399"/>
      <c r="J5" s="400" t="s">
        <v>69</v>
      </c>
      <c r="K5" s="401"/>
      <c r="L5" s="401"/>
      <c r="M5" s="401"/>
      <c r="N5" s="401"/>
      <c r="O5" s="402"/>
    </row>
    <row r="6" spans="1:15" ht="7.5" customHeight="1">
      <c r="A6" s="394"/>
      <c r="B6" s="403"/>
      <c r="C6" s="404"/>
      <c r="D6" s="404"/>
      <c r="E6" s="404"/>
      <c r="F6" s="404"/>
      <c r="G6" s="404"/>
      <c r="H6" s="405"/>
      <c r="I6" s="399"/>
      <c r="J6" s="52"/>
      <c r="K6" s="53"/>
      <c r="L6" s="53"/>
      <c r="M6" s="53"/>
      <c r="N6" s="53"/>
      <c r="O6" s="54"/>
    </row>
    <row r="7" spans="1:15" ht="17.25" customHeight="1" thickBot="1">
      <c r="A7" s="394"/>
      <c r="B7" s="55" t="s">
        <v>70</v>
      </c>
      <c r="C7" s="63" t="s">
        <v>71</v>
      </c>
      <c r="D7" s="64"/>
      <c r="E7" s="406" t="s">
        <v>72</v>
      </c>
      <c r="F7" s="406"/>
      <c r="G7" s="311" t="str">
        <f>Info!$B$2</f>
        <v>922</v>
      </c>
      <c r="H7" s="62"/>
      <c r="I7" s="399"/>
      <c r="J7" s="407" t="s">
        <v>73</v>
      </c>
      <c r="K7" s="406"/>
      <c r="L7" s="406"/>
      <c r="M7" s="65"/>
      <c r="N7" s="311" t="str">
        <f>Info!$B$3</f>
        <v>2014</v>
      </c>
      <c r="O7" s="62"/>
    </row>
    <row r="8" spans="1:15" ht="7.5" customHeight="1" thickBot="1">
      <c r="A8" s="394"/>
      <c r="B8" s="408"/>
      <c r="C8" s="409"/>
      <c r="D8" s="409"/>
      <c r="E8" s="409"/>
      <c r="F8" s="409"/>
      <c r="G8" s="409"/>
      <c r="H8" s="410"/>
      <c r="I8" s="399"/>
      <c r="J8" s="59"/>
      <c r="K8" s="60"/>
      <c r="L8" s="60"/>
      <c r="M8" s="60"/>
      <c r="N8" s="60"/>
      <c r="O8" s="61"/>
    </row>
    <row r="9" spans="1:15" ht="11.25" customHeight="1">
      <c r="A9" s="394"/>
      <c r="B9" s="139"/>
      <c r="C9" s="139"/>
      <c r="D9" s="139"/>
      <c r="E9" s="139"/>
      <c r="F9" s="139"/>
      <c r="G9" s="139"/>
      <c r="H9" s="139"/>
      <c r="I9" s="104"/>
      <c r="J9" s="65"/>
      <c r="K9" s="65"/>
      <c r="L9" s="65"/>
      <c r="M9" s="65"/>
      <c r="N9" s="65"/>
      <c r="O9" s="65"/>
    </row>
    <row r="10" spans="1:15" ht="12.75" customHeight="1" thickBot="1">
      <c r="A10" s="395"/>
      <c r="B10" s="431" t="s">
        <v>74</v>
      </c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</row>
    <row r="11" spans="1:15" ht="23.25" customHeight="1">
      <c r="A11" s="426"/>
      <c r="B11" s="435" t="s">
        <v>75</v>
      </c>
      <c r="C11" s="440" t="s">
        <v>76</v>
      </c>
      <c r="D11" s="411"/>
      <c r="E11" s="441" t="s">
        <v>77</v>
      </c>
      <c r="F11" s="442"/>
      <c r="G11" s="442"/>
      <c r="H11" s="429" t="s">
        <v>58</v>
      </c>
      <c r="I11" s="411" t="s">
        <v>59</v>
      </c>
      <c r="J11" s="411" t="s">
        <v>60</v>
      </c>
      <c r="K11" s="411" t="s">
        <v>61</v>
      </c>
      <c r="L11" s="411" t="s">
        <v>62</v>
      </c>
      <c r="M11" s="411" t="s">
        <v>63</v>
      </c>
      <c r="N11" s="411" t="s">
        <v>64</v>
      </c>
      <c r="O11" s="411" t="s">
        <v>78</v>
      </c>
    </row>
    <row r="12" spans="1:15" ht="12.75" customHeight="1">
      <c r="A12" s="427"/>
      <c r="B12" s="436"/>
      <c r="C12" s="432" t="s">
        <v>79</v>
      </c>
      <c r="D12" s="412" t="s">
        <v>80</v>
      </c>
      <c r="E12" s="434" t="s">
        <v>55</v>
      </c>
      <c r="F12" s="443" t="s">
        <v>56</v>
      </c>
      <c r="G12" s="443" t="s">
        <v>57</v>
      </c>
      <c r="H12" s="430"/>
      <c r="I12" s="412"/>
      <c r="J12" s="412"/>
      <c r="K12" s="412"/>
      <c r="L12" s="414"/>
      <c r="M12" s="414"/>
      <c r="N12" s="438"/>
      <c r="O12" s="414"/>
    </row>
    <row r="13" spans="1:15" ht="13.5" thickBot="1">
      <c r="A13" s="428"/>
      <c r="B13" s="437"/>
      <c r="C13" s="433"/>
      <c r="D13" s="413"/>
      <c r="E13" s="415"/>
      <c r="F13" s="444"/>
      <c r="G13" s="444"/>
      <c r="H13" s="430"/>
      <c r="I13" s="413"/>
      <c r="J13" s="413"/>
      <c r="K13" s="413"/>
      <c r="L13" s="415"/>
      <c r="M13" s="415"/>
      <c r="N13" s="439"/>
      <c r="O13" s="415"/>
    </row>
    <row r="14" spans="1:14" ht="12.75" hidden="1">
      <c r="A14" s="51" t="s">
        <v>132</v>
      </c>
      <c r="B14" s="310"/>
      <c r="C14" s="49" t="s">
        <v>133</v>
      </c>
      <c r="D14" s="49" t="s">
        <v>134</v>
      </c>
      <c r="E14" s="49" t="s">
        <v>135</v>
      </c>
      <c r="F14" s="49" t="s">
        <v>136</v>
      </c>
      <c r="G14" s="49" t="s">
        <v>137</v>
      </c>
      <c r="H14" s="49" t="s">
        <v>138</v>
      </c>
      <c r="I14" s="49" t="s">
        <v>139</v>
      </c>
      <c r="J14" s="49" t="s">
        <v>140</v>
      </c>
      <c r="K14" s="49" t="s">
        <v>141</v>
      </c>
      <c r="L14" s="49" t="s">
        <v>142</v>
      </c>
      <c r="M14" s="49" t="s">
        <v>143</v>
      </c>
      <c r="N14" s="49" t="s">
        <v>144</v>
      </c>
    </row>
    <row r="15" spans="1:15" ht="12.75" hidden="1">
      <c r="A15" s="309" t="s">
        <v>145</v>
      </c>
      <c r="B15" s="310"/>
      <c r="C15" s="307">
        <v>0</v>
      </c>
      <c r="D15" s="307">
        <v>0</v>
      </c>
      <c r="E15" s="307">
        <v>0</v>
      </c>
      <c r="F15" s="307">
        <v>0</v>
      </c>
      <c r="G15" s="307">
        <v>0</v>
      </c>
      <c r="H15" s="307">
        <v>0</v>
      </c>
      <c r="I15" s="307">
        <v>0</v>
      </c>
      <c r="J15" s="308">
        <v>0</v>
      </c>
      <c r="K15" s="307">
        <v>0</v>
      </c>
      <c r="L15" s="307">
        <v>0</v>
      </c>
      <c r="M15" s="307">
        <v>0</v>
      </c>
      <c r="N15" s="307">
        <v>0</v>
      </c>
      <c r="O15" s="307"/>
    </row>
    <row r="16" spans="1:15" ht="12.75" hidden="1">
      <c r="A16" s="309" t="s">
        <v>145</v>
      </c>
      <c r="B16" s="310"/>
      <c r="C16" s="307">
        <v>0</v>
      </c>
      <c r="D16" s="307">
        <v>0</v>
      </c>
      <c r="E16" s="307">
        <v>0</v>
      </c>
      <c r="F16" s="307">
        <v>0</v>
      </c>
      <c r="G16" s="307">
        <v>0</v>
      </c>
      <c r="H16" s="307">
        <v>0</v>
      </c>
      <c r="I16" s="307">
        <v>0</v>
      </c>
      <c r="J16" s="308">
        <v>0</v>
      </c>
      <c r="K16" s="307">
        <v>0</v>
      </c>
      <c r="L16" s="307">
        <v>0</v>
      </c>
      <c r="M16" s="307">
        <v>0</v>
      </c>
      <c r="N16" s="307">
        <v>0</v>
      </c>
      <c r="O16" s="307"/>
    </row>
    <row r="17" spans="1:15" ht="12.75" hidden="1">
      <c r="A17" s="309" t="s">
        <v>145</v>
      </c>
      <c r="B17" s="310"/>
      <c r="C17" s="307">
        <v>0</v>
      </c>
      <c r="D17" s="307">
        <v>0</v>
      </c>
      <c r="E17" s="307">
        <v>0</v>
      </c>
      <c r="F17" s="307">
        <v>0</v>
      </c>
      <c r="G17" s="307">
        <v>0</v>
      </c>
      <c r="H17" s="307">
        <v>0</v>
      </c>
      <c r="I17" s="307">
        <v>0</v>
      </c>
      <c r="J17" s="307">
        <v>0</v>
      </c>
      <c r="K17" s="307">
        <v>0</v>
      </c>
      <c r="L17" s="307">
        <v>0</v>
      </c>
      <c r="M17" s="307">
        <v>0</v>
      </c>
      <c r="N17" s="307">
        <v>0</v>
      </c>
      <c r="O17" s="307"/>
    </row>
    <row r="18" spans="1:15" ht="13.5" hidden="1" thickBot="1">
      <c r="A18" s="309" t="s">
        <v>145</v>
      </c>
      <c r="B18" s="310"/>
      <c r="C18" s="307">
        <v>0</v>
      </c>
      <c r="D18" s="307">
        <v>0</v>
      </c>
      <c r="E18" s="307">
        <v>0</v>
      </c>
      <c r="F18" s="307">
        <v>0</v>
      </c>
      <c r="G18" s="307">
        <v>0</v>
      </c>
      <c r="H18" s="307">
        <v>0</v>
      </c>
      <c r="I18" s="307">
        <v>0</v>
      </c>
      <c r="J18" s="308">
        <v>0</v>
      </c>
      <c r="K18" s="307">
        <v>0</v>
      </c>
      <c r="L18" s="307">
        <v>0</v>
      </c>
      <c r="M18" s="307">
        <v>0</v>
      </c>
      <c r="N18" s="307">
        <v>0</v>
      </c>
      <c r="O18" s="307"/>
    </row>
    <row r="19" spans="1:15" ht="15.75">
      <c r="A19" s="43"/>
      <c r="B19" s="3" t="s">
        <v>146</v>
      </c>
      <c r="C19" s="28"/>
      <c r="D19" s="26"/>
      <c r="E19" s="26"/>
      <c r="F19" s="262"/>
      <c r="G19" s="44"/>
      <c r="H19" s="27"/>
      <c r="I19" s="26"/>
      <c r="J19" s="26"/>
      <c r="K19" s="26"/>
      <c r="L19" s="262"/>
      <c r="M19" s="262"/>
      <c r="N19" s="262"/>
      <c r="O19" s="263"/>
    </row>
    <row r="20" spans="1:15" ht="12.75">
      <c r="A20" s="1" t="s">
        <v>147</v>
      </c>
      <c r="B20" s="4" t="s">
        <v>148</v>
      </c>
      <c r="C20" s="76"/>
      <c r="D20" s="77">
        <v>2</v>
      </c>
      <c r="E20" s="77"/>
      <c r="F20" s="77"/>
      <c r="G20" s="78">
        <v>98</v>
      </c>
      <c r="H20" s="79">
        <v>292</v>
      </c>
      <c r="I20" s="77"/>
      <c r="J20" s="77">
        <v>160</v>
      </c>
      <c r="K20" s="77">
        <v>377</v>
      </c>
      <c r="L20" s="77">
        <v>36</v>
      </c>
      <c r="M20" s="77"/>
      <c r="N20" s="77">
        <v>13</v>
      </c>
      <c r="O20" s="18">
        <f>SUM(C20:N20)</f>
        <v>978</v>
      </c>
    </row>
    <row r="21" spans="1:15" ht="12.75">
      <c r="A21" s="1" t="s">
        <v>149</v>
      </c>
      <c r="B21" s="4" t="s">
        <v>150</v>
      </c>
      <c r="C21" s="73"/>
      <c r="D21" s="74">
        <v>135</v>
      </c>
      <c r="E21" s="74"/>
      <c r="F21" s="74"/>
      <c r="G21" s="75">
        <v>947</v>
      </c>
      <c r="H21" s="79"/>
      <c r="I21" s="74"/>
      <c r="J21" s="74">
        <v>628</v>
      </c>
      <c r="K21" s="74">
        <v>71</v>
      </c>
      <c r="L21" s="74">
        <v>70</v>
      </c>
      <c r="M21" s="74"/>
      <c r="N21" s="74">
        <v>25</v>
      </c>
      <c r="O21" s="18">
        <f>SUM(C21:N21)</f>
        <v>1876</v>
      </c>
    </row>
    <row r="22" spans="1:15" ht="13.5" thickBot="1">
      <c r="A22" s="21" t="s">
        <v>151</v>
      </c>
      <c r="B22" s="22" t="s">
        <v>152</v>
      </c>
      <c r="C22" s="80">
        <v>67</v>
      </c>
      <c r="D22" s="81">
        <v>324</v>
      </c>
      <c r="E22" s="81"/>
      <c r="F22" s="81">
        <v>555</v>
      </c>
      <c r="G22" s="82">
        <v>6273</v>
      </c>
      <c r="H22" s="83">
        <v>2340</v>
      </c>
      <c r="I22" s="81">
        <v>318</v>
      </c>
      <c r="J22" s="81">
        <v>3293</v>
      </c>
      <c r="K22" s="81">
        <v>4253</v>
      </c>
      <c r="L22" s="81">
        <v>573</v>
      </c>
      <c r="M22" s="81">
        <v>413</v>
      </c>
      <c r="N22" s="81">
        <v>203</v>
      </c>
      <c r="O22" s="96">
        <f>SUM(C22:N22)</f>
        <v>18612</v>
      </c>
    </row>
    <row r="23" spans="1:15" ht="12" customHeight="1" thickBot="1">
      <c r="A23" s="2" t="s">
        <v>153</v>
      </c>
      <c r="B23" s="5" t="s">
        <v>118</v>
      </c>
      <c r="C23" s="94">
        <f aca="true" t="shared" si="0" ref="C23:N23">SUM(C20:C22)</f>
        <v>67</v>
      </c>
      <c r="D23" s="95">
        <f t="shared" si="0"/>
        <v>461</v>
      </c>
      <c r="E23" s="95">
        <f t="shared" si="0"/>
        <v>0</v>
      </c>
      <c r="F23" s="95">
        <f t="shared" si="0"/>
        <v>555</v>
      </c>
      <c r="G23" s="95">
        <f t="shared" si="0"/>
        <v>7318</v>
      </c>
      <c r="H23" s="95">
        <f t="shared" si="0"/>
        <v>2632</v>
      </c>
      <c r="I23" s="95">
        <f t="shared" si="0"/>
        <v>318</v>
      </c>
      <c r="J23" s="95">
        <f t="shared" si="0"/>
        <v>4081</v>
      </c>
      <c r="K23" s="95">
        <f t="shared" si="0"/>
        <v>4701</v>
      </c>
      <c r="L23" s="95">
        <f t="shared" si="0"/>
        <v>679</v>
      </c>
      <c r="M23" s="95">
        <f t="shared" si="0"/>
        <v>413</v>
      </c>
      <c r="N23" s="95">
        <f t="shared" si="0"/>
        <v>241</v>
      </c>
      <c r="O23" s="20">
        <f>SUM(C23:N23)</f>
        <v>21466</v>
      </c>
    </row>
    <row r="24" spans="1:15" ht="17.25" customHeight="1" thickBot="1">
      <c r="A24" s="416"/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</row>
    <row r="25" spans="1:15" ht="21" customHeight="1" thickBot="1">
      <c r="A25" s="6"/>
      <c r="B25" s="418" t="s">
        <v>154</v>
      </c>
      <c r="C25" s="419"/>
      <c r="D25" s="419"/>
      <c r="E25" s="419"/>
      <c r="F25" s="420"/>
      <c r="H25" s="8"/>
      <c r="I25" s="421" t="s">
        <v>155</v>
      </c>
      <c r="J25" s="422"/>
      <c r="K25" s="422"/>
      <c r="L25" s="422"/>
      <c r="M25" s="422"/>
      <c r="N25" s="422"/>
      <c r="O25" s="423"/>
    </row>
    <row r="26" spans="1:15" ht="16.5" hidden="1" thickBot="1">
      <c r="A26" s="51" t="s">
        <v>132</v>
      </c>
      <c r="B26" s="424"/>
      <c r="C26" s="425"/>
      <c r="D26" s="425"/>
      <c r="E26" s="425"/>
      <c r="F26" s="317" t="s">
        <v>156</v>
      </c>
      <c r="H26" s="51" t="s">
        <v>132</v>
      </c>
      <c r="I26" s="424"/>
      <c r="J26" s="425"/>
      <c r="K26" s="425"/>
      <c r="L26" s="425"/>
      <c r="M26" s="425"/>
      <c r="N26" s="425"/>
      <c r="O26" s="316" t="s">
        <v>156</v>
      </c>
    </row>
    <row r="27" spans="1:15" ht="18.75" hidden="1" thickBot="1">
      <c r="A27" s="312" t="s">
        <v>145</v>
      </c>
      <c r="B27" s="424"/>
      <c r="C27" s="425"/>
      <c r="D27" s="425"/>
      <c r="E27" s="425"/>
      <c r="F27" s="307">
        <v>0</v>
      </c>
      <c r="H27" s="313" t="s">
        <v>145</v>
      </c>
      <c r="I27" s="424"/>
      <c r="J27" s="425"/>
      <c r="K27" s="425"/>
      <c r="L27" s="425"/>
      <c r="M27" s="425"/>
      <c r="N27" s="425"/>
      <c r="O27" s="307">
        <v>0</v>
      </c>
    </row>
    <row r="28" spans="1:15" ht="18.75" hidden="1" thickBot="1">
      <c r="A28" s="312" t="s">
        <v>145</v>
      </c>
      <c r="B28" s="424"/>
      <c r="C28" s="425"/>
      <c r="D28" s="425"/>
      <c r="E28" s="425"/>
      <c r="F28" s="307">
        <v>0</v>
      </c>
      <c r="H28" s="313" t="s">
        <v>145</v>
      </c>
      <c r="I28" s="424"/>
      <c r="J28" s="425"/>
      <c r="K28" s="425"/>
      <c r="L28" s="425"/>
      <c r="M28" s="425"/>
      <c r="N28" s="425"/>
      <c r="O28" s="307">
        <v>0</v>
      </c>
    </row>
    <row r="29" spans="1:15" ht="18.75" hidden="1" thickBot="1">
      <c r="A29" s="312" t="s">
        <v>145</v>
      </c>
      <c r="B29" s="424"/>
      <c r="C29" s="425"/>
      <c r="D29" s="425"/>
      <c r="E29" s="425"/>
      <c r="F29" s="307">
        <v>0</v>
      </c>
      <c r="H29" s="313" t="s">
        <v>145</v>
      </c>
      <c r="I29" s="424"/>
      <c r="J29" s="425"/>
      <c r="K29" s="425"/>
      <c r="L29" s="425"/>
      <c r="M29" s="425"/>
      <c r="N29" s="425"/>
      <c r="O29" s="307">
        <v>0</v>
      </c>
    </row>
    <row r="30" spans="1:15" ht="18.75" hidden="1" thickBot="1">
      <c r="A30" s="312" t="s">
        <v>145</v>
      </c>
      <c r="B30" s="314"/>
      <c r="C30" s="315"/>
      <c r="D30" s="315"/>
      <c r="E30" s="315"/>
      <c r="F30" s="307">
        <v>0</v>
      </c>
      <c r="H30" s="313" t="s">
        <v>145</v>
      </c>
      <c r="I30" s="424"/>
      <c r="J30" s="425"/>
      <c r="K30" s="425"/>
      <c r="L30" s="425"/>
      <c r="M30" s="425"/>
      <c r="N30" s="425"/>
      <c r="O30" s="307">
        <v>0</v>
      </c>
    </row>
    <row r="31" spans="1:15" ht="17.25" customHeight="1">
      <c r="A31" s="264"/>
      <c r="B31" s="450" t="s">
        <v>157</v>
      </c>
      <c r="C31" s="451"/>
      <c r="D31" s="451"/>
      <c r="E31" s="452"/>
      <c r="F31" s="327"/>
      <c r="H31" s="261"/>
      <c r="I31" s="453" t="s">
        <v>157</v>
      </c>
      <c r="J31" s="454"/>
      <c r="K31" s="454"/>
      <c r="L31" s="454"/>
      <c r="M31" s="454"/>
      <c r="N31" s="455"/>
      <c r="O31" s="45"/>
    </row>
    <row r="32" spans="1:15" ht="12.75" customHeight="1">
      <c r="A32" s="7" t="s">
        <v>158</v>
      </c>
      <c r="B32" s="445" t="s">
        <v>159</v>
      </c>
      <c r="C32" s="446"/>
      <c r="D32" s="446"/>
      <c r="E32" s="447"/>
      <c r="F32" s="328"/>
      <c r="H32" s="7" t="s">
        <v>160</v>
      </c>
      <c r="I32" s="448" t="s">
        <v>159</v>
      </c>
      <c r="J32" s="449"/>
      <c r="K32" s="449"/>
      <c r="L32" s="449"/>
      <c r="M32" s="449"/>
      <c r="N32" s="449"/>
      <c r="O32" s="84"/>
    </row>
    <row r="33" spans="1:15" ht="12.75" customHeight="1">
      <c r="A33" s="7" t="s">
        <v>161</v>
      </c>
      <c r="B33" s="445" t="s">
        <v>162</v>
      </c>
      <c r="C33" s="446"/>
      <c r="D33" s="446"/>
      <c r="E33" s="447"/>
      <c r="F33" s="328"/>
      <c r="H33" s="7" t="s">
        <v>163</v>
      </c>
      <c r="I33" s="448" t="s">
        <v>162</v>
      </c>
      <c r="J33" s="449"/>
      <c r="K33" s="449"/>
      <c r="L33" s="449"/>
      <c r="M33" s="449"/>
      <c r="N33" s="449"/>
      <c r="O33" s="84"/>
    </row>
    <row r="34" spans="1:15" ht="12.75" customHeight="1">
      <c r="A34" s="264"/>
      <c r="B34" s="456" t="s">
        <v>164</v>
      </c>
      <c r="C34" s="457"/>
      <c r="D34" s="457"/>
      <c r="E34" s="458"/>
      <c r="F34" s="329"/>
      <c r="H34" s="264"/>
      <c r="I34" s="459" t="s">
        <v>164</v>
      </c>
      <c r="J34" s="460"/>
      <c r="K34" s="460"/>
      <c r="L34" s="460"/>
      <c r="M34" s="460"/>
      <c r="N34" s="449"/>
      <c r="O34" s="46"/>
    </row>
    <row r="35" spans="1:15" ht="12.75">
      <c r="A35" s="264"/>
      <c r="B35" s="456" t="s">
        <v>165</v>
      </c>
      <c r="C35" s="457"/>
      <c r="D35" s="457"/>
      <c r="E35" s="458"/>
      <c r="F35" s="330"/>
      <c r="H35" s="264"/>
      <c r="I35" s="461" t="s">
        <v>165</v>
      </c>
      <c r="J35" s="449"/>
      <c r="K35" s="449"/>
      <c r="L35" s="449"/>
      <c r="M35" s="449"/>
      <c r="N35" s="449"/>
      <c r="O35" s="47"/>
    </row>
    <row r="36" spans="1:15" ht="12.75" customHeight="1">
      <c r="A36" s="9" t="s">
        <v>166</v>
      </c>
      <c r="B36" s="445" t="s">
        <v>159</v>
      </c>
      <c r="C36" s="446"/>
      <c r="D36" s="446"/>
      <c r="E36" s="447"/>
      <c r="F36" s="328"/>
      <c r="H36" s="9" t="s">
        <v>167</v>
      </c>
      <c r="I36" s="448" t="s">
        <v>159</v>
      </c>
      <c r="J36" s="449"/>
      <c r="K36" s="449"/>
      <c r="L36" s="449"/>
      <c r="M36" s="449"/>
      <c r="N36" s="449"/>
      <c r="O36" s="84"/>
    </row>
    <row r="37" spans="1:15" ht="12.75" customHeight="1">
      <c r="A37" s="9" t="s">
        <v>168</v>
      </c>
      <c r="B37" s="445" t="s">
        <v>162</v>
      </c>
      <c r="C37" s="446"/>
      <c r="D37" s="446"/>
      <c r="E37" s="447"/>
      <c r="F37" s="328"/>
      <c r="H37" s="9" t="s">
        <v>169</v>
      </c>
      <c r="I37" s="448" t="s">
        <v>162</v>
      </c>
      <c r="J37" s="449"/>
      <c r="K37" s="449"/>
      <c r="L37" s="449"/>
      <c r="M37" s="449"/>
      <c r="N37" s="449"/>
      <c r="O37" s="84"/>
    </row>
    <row r="38" spans="1:15" ht="12.75" customHeight="1">
      <c r="A38" s="265"/>
      <c r="B38" s="456" t="s">
        <v>170</v>
      </c>
      <c r="C38" s="457"/>
      <c r="D38" s="457"/>
      <c r="E38" s="458"/>
      <c r="F38" s="47"/>
      <c r="H38" s="265"/>
      <c r="I38" s="461" t="s">
        <v>170</v>
      </c>
      <c r="J38" s="449"/>
      <c r="K38" s="449"/>
      <c r="L38" s="449"/>
      <c r="M38" s="449"/>
      <c r="N38" s="449"/>
      <c r="O38" s="47"/>
    </row>
    <row r="39" spans="1:15" ht="12.75" customHeight="1">
      <c r="A39" s="9" t="s">
        <v>171</v>
      </c>
      <c r="B39" s="445" t="s">
        <v>159</v>
      </c>
      <c r="C39" s="446"/>
      <c r="D39" s="446"/>
      <c r="E39" s="447"/>
      <c r="F39" s="328">
        <v>23149</v>
      </c>
      <c r="H39" s="9" t="s">
        <v>172</v>
      </c>
      <c r="I39" s="448" t="s">
        <v>159</v>
      </c>
      <c r="J39" s="449"/>
      <c r="K39" s="449"/>
      <c r="L39" s="449"/>
      <c r="M39" s="449"/>
      <c r="N39" s="449"/>
      <c r="O39" s="84">
        <v>4578</v>
      </c>
    </row>
    <row r="40" spans="1:15" ht="12.75" customHeight="1">
      <c r="A40" s="9" t="s">
        <v>173</v>
      </c>
      <c r="B40" s="445" t="s">
        <v>162</v>
      </c>
      <c r="C40" s="446"/>
      <c r="D40" s="446"/>
      <c r="E40" s="447"/>
      <c r="F40" s="328"/>
      <c r="H40" s="9" t="s">
        <v>174</v>
      </c>
      <c r="I40" s="448" t="s">
        <v>162</v>
      </c>
      <c r="J40" s="449"/>
      <c r="K40" s="449"/>
      <c r="L40" s="449"/>
      <c r="M40" s="449"/>
      <c r="N40" s="449"/>
      <c r="O40" s="84"/>
    </row>
    <row r="41" spans="1:15" ht="12.75" customHeight="1">
      <c r="A41" s="265"/>
      <c r="B41" s="456" t="s">
        <v>175</v>
      </c>
      <c r="C41" s="457"/>
      <c r="D41" s="457"/>
      <c r="E41" s="458"/>
      <c r="F41" s="47"/>
      <c r="H41" s="265"/>
      <c r="I41" s="461" t="s">
        <v>175</v>
      </c>
      <c r="J41" s="449"/>
      <c r="K41" s="449"/>
      <c r="L41" s="449"/>
      <c r="M41" s="449"/>
      <c r="N41" s="449"/>
      <c r="O41" s="47"/>
    </row>
    <row r="42" spans="1:15" ht="12.75" customHeight="1">
      <c r="A42" s="9" t="s">
        <v>176</v>
      </c>
      <c r="B42" s="445" t="s">
        <v>159</v>
      </c>
      <c r="C42" s="446"/>
      <c r="D42" s="446"/>
      <c r="E42" s="447"/>
      <c r="F42" s="328">
        <v>23911</v>
      </c>
      <c r="H42" s="9" t="s">
        <v>177</v>
      </c>
      <c r="I42" s="448" t="s">
        <v>159</v>
      </c>
      <c r="J42" s="449"/>
      <c r="K42" s="449"/>
      <c r="L42" s="449"/>
      <c r="M42" s="449"/>
      <c r="N42" s="449"/>
      <c r="O42" s="84">
        <v>7392</v>
      </c>
    </row>
    <row r="43" spans="1:15" ht="12.75" customHeight="1">
      <c r="A43" s="9" t="s">
        <v>178</v>
      </c>
      <c r="B43" s="445" t="s">
        <v>162</v>
      </c>
      <c r="C43" s="446"/>
      <c r="D43" s="446"/>
      <c r="E43" s="447"/>
      <c r="F43" s="328"/>
      <c r="H43" s="9" t="s">
        <v>179</v>
      </c>
      <c r="I43" s="448" t="s">
        <v>162</v>
      </c>
      <c r="J43" s="449"/>
      <c r="K43" s="449"/>
      <c r="L43" s="449"/>
      <c r="M43" s="449"/>
      <c r="N43" s="449"/>
      <c r="O43" s="84"/>
    </row>
    <row r="44" spans="1:15" ht="12.75" customHeight="1">
      <c r="A44" s="265"/>
      <c r="B44" s="456" t="s">
        <v>180</v>
      </c>
      <c r="C44" s="457"/>
      <c r="D44" s="457"/>
      <c r="E44" s="458"/>
      <c r="F44" s="47"/>
      <c r="H44" s="265"/>
      <c r="I44" s="462" t="s">
        <v>180</v>
      </c>
      <c r="J44" s="463"/>
      <c r="K44" s="463"/>
      <c r="L44" s="463"/>
      <c r="M44" s="463"/>
      <c r="N44" s="463"/>
      <c r="O44" s="47"/>
    </row>
    <row r="45" spans="1:15" ht="12.75" customHeight="1">
      <c r="A45" s="9" t="s">
        <v>181</v>
      </c>
      <c r="B45" s="445" t="s">
        <v>159</v>
      </c>
      <c r="C45" s="446"/>
      <c r="D45" s="446"/>
      <c r="E45" s="447"/>
      <c r="F45" s="328"/>
      <c r="H45" s="9" t="s">
        <v>182</v>
      </c>
      <c r="I45" s="448" t="s">
        <v>159</v>
      </c>
      <c r="J45" s="449"/>
      <c r="K45" s="449"/>
      <c r="L45" s="449"/>
      <c r="M45" s="449"/>
      <c r="N45" s="449"/>
      <c r="O45" s="84"/>
    </row>
    <row r="46" spans="1:15" ht="12.75" customHeight="1">
      <c r="A46" s="9" t="s">
        <v>183</v>
      </c>
      <c r="B46" s="445" t="s">
        <v>162</v>
      </c>
      <c r="C46" s="446"/>
      <c r="D46" s="446"/>
      <c r="E46" s="447"/>
      <c r="F46" s="328"/>
      <c r="H46" s="9" t="s">
        <v>184</v>
      </c>
      <c r="I46" s="448" t="s">
        <v>162</v>
      </c>
      <c r="J46" s="460"/>
      <c r="K46" s="460"/>
      <c r="L46" s="460"/>
      <c r="M46" s="460"/>
      <c r="N46" s="460"/>
      <c r="O46" s="84"/>
    </row>
    <row r="47" spans="1:15" ht="12.75" customHeight="1">
      <c r="A47" s="9"/>
      <c r="B47" s="456" t="s">
        <v>185</v>
      </c>
      <c r="C47" s="457"/>
      <c r="D47" s="457"/>
      <c r="E47" s="458"/>
      <c r="F47" s="47"/>
      <c r="H47" s="9"/>
      <c r="I47" s="461" t="s">
        <v>185</v>
      </c>
      <c r="J47" s="449"/>
      <c r="K47" s="449"/>
      <c r="L47" s="449"/>
      <c r="M47" s="449"/>
      <c r="N47" s="449"/>
      <c r="O47" s="47"/>
    </row>
    <row r="48" spans="1:15" ht="12.75" customHeight="1">
      <c r="A48" s="9" t="s">
        <v>186</v>
      </c>
      <c r="B48" s="445" t="s">
        <v>159</v>
      </c>
      <c r="C48" s="446"/>
      <c r="D48" s="446"/>
      <c r="E48" s="447"/>
      <c r="F48" s="328"/>
      <c r="H48" s="9" t="s">
        <v>187</v>
      </c>
      <c r="I48" s="448" t="s">
        <v>159</v>
      </c>
      <c r="J48" s="449"/>
      <c r="K48" s="449"/>
      <c r="L48" s="449"/>
      <c r="M48" s="449"/>
      <c r="N48" s="449"/>
      <c r="O48" s="84"/>
    </row>
    <row r="49" spans="1:15" ht="12.75" customHeight="1">
      <c r="A49" s="9" t="s">
        <v>188</v>
      </c>
      <c r="B49" s="445" t="s">
        <v>162</v>
      </c>
      <c r="C49" s="446"/>
      <c r="D49" s="446"/>
      <c r="E49" s="447"/>
      <c r="F49" s="328"/>
      <c r="H49" s="9" t="s">
        <v>189</v>
      </c>
      <c r="I49" s="448" t="s">
        <v>162</v>
      </c>
      <c r="J49" s="460"/>
      <c r="K49" s="460"/>
      <c r="L49" s="460"/>
      <c r="M49" s="460"/>
      <c r="N49" s="460"/>
      <c r="O49" s="84"/>
    </row>
    <row r="50" spans="1:15" ht="12.75" customHeight="1">
      <c r="A50" s="9"/>
      <c r="B50" s="456" t="s">
        <v>190</v>
      </c>
      <c r="C50" s="457"/>
      <c r="D50" s="457"/>
      <c r="E50" s="458"/>
      <c r="F50" s="47"/>
      <c r="H50" s="9"/>
      <c r="I50" s="461" t="s">
        <v>190</v>
      </c>
      <c r="J50" s="449"/>
      <c r="K50" s="449"/>
      <c r="L50" s="449"/>
      <c r="M50" s="449"/>
      <c r="N50" s="449"/>
      <c r="O50" s="47"/>
    </row>
    <row r="51" spans="1:15" ht="12.75" customHeight="1">
      <c r="A51" s="10" t="s">
        <v>191</v>
      </c>
      <c r="B51" s="445" t="s">
        <v>159</v>
      </c>
      <c r="C51" s="446"/>
      <c r="D51" s="446"/>
      <c r="E51" s="447"/>
      <c r="F51" s="328">
        <v>595</v>
      </c>
      <c r="H51" s="10" t="s">
        <v>192</v>
      </c>
      <c r="I51" s="448" t="s">
        <v>159</v>
      </c>
      <c r="J51" s="460"/>
      <c r="K51" s="460"/>
      <c r="L51" s="460"/>
      <c r="M51" s="460"/>
      <c r="N51" s="460"/>
      <c r="O51" s="84"/>
    </row>
    <row r="52" spans="1:15" ht="12.75" customHeight="1">
      <c r="A52" s="10" t="s">
        <v>193</v>
      </c>
      <c r="B52" s="445" t="s">
        <v>162</v>
      </c>
      <c r="C52" s="446"/>
      <c r="D52" s="446"/>
      <c r="E52" s="447"/>
      <c r="F52" s="328">
        <v>155</v>
      </c>
      <c r="H52" s="10" t="s">
        <v>194</v>
      </c>
      <c r="I52" s="448" t="s">
        <v>162</v>
      </c>
      <c r="J52" s="460"/>
      <c r="K52" s="460"/>
      <c r="L52" s="460"/>
      <c r="M52" s="460"/>
      <c r="N52" s="460"/>
      <c r="O52" s="84"/>
    </row>
    <row r="53" spans="1:15" ht="12.75">
      <c r="A53" s="265"/>
      <c r="B53" s="456" t="s">
        <v>195</v>
      </c>
      <c r="C53" s="457"/>
      <c r="D53" s="457"/>
      <c r="E53" s="458"/>
      <c r="F53" s="47"/>
      <c r="H53" s="265"/>
      <c r="I53" s="461" t="s">
        <v>195</v>
      </c>
      <c r="J53" s="449"/>
      <c r="K53" s="449"/>
      <c r="L53" s="449"/>
      <c r="M53" s="449"/>
      <c r="N53" s="449"/>
      <c r="O53" s="47"/>
    </row>
    <row r="54" spans="1:15" ht="12.75" customHeight="1">
      <c r="A54" s="10" t="s">
        <v>196</v>
      </c>
      <c r="B54" s="445" t="s">
        <v>159</v>
      </c>
      <c r="C54" s="446"/>
      <c r="D54" s="446"/>
      <c r="E54" s="447"/>
      <c r="F54" s="328"/>
      <c r="H54" s="10" t="s">
        <v>197</v>
      </c>
      <c r="I54" s="448" t="s">
        <v>159</v>
      </c>
      <c r="J54" s="449"/>
      <c r="K54" s="449"/>
      <c r="L54" s="449"/>
      <c r="M54" s="449"/>
      <c r="N54" s="449"/>
      <c r="O54" s="84"/>
    </row>
    <row r="55" spans="1:15" ht="12.75" customHeight="1">
      <c r="A55" s="10" t="s">
        <v>198</v>
      </c>
      <c r="B55" s="445" t="s">
        <v>162</v>
      </c>
      <c r="C55" s="446"/>
      <c r="D55" s="446"/>
      <c r="E55" s="447"/>
      <c r="F55" s="328"/>
      <c r="H55" s="10" t="s">
        <v>199</v>
      </c>
      <c r="I55" s="448" t="s">
        <v>162</v>
      </c>
      <c r="J55" s="460"/>
      <c r="K55" s="460"/>
      <c r="L55" s="460"/>
      <c r="M55" s="460"/>
      <c r="N55" s="460"/>
      <c r="O55" s="84"/>
    </row>
    <row r="56" spans="1:15" ht="12.75" customHeight="1">
      <c r="A56" s="265"/>
      <c r="B56" s="456" t="s">
        <v>200</v>
      </c>
      <c r="C56" s="457"/>
      <c r="D56" s="457"/>
      <c r="E56" s="458"/>
      <c r="F56" s="47"/>
      <c r="H56" s="265"/>
      <c r="I56" s="461" t="s">
        <v>200</v>
      </c>
      <c r="J56" s="449"/>
      <c r="K56" s="449"/>
      <c r="L56" s="449"/>
      <c r="M56" s="449"/>
      <c r="N56" s="449"/>
      <c r="O56" s="47"/>
    </row>
    <row r="57" spans="1:15" ht="12.75" customHeight="1">
      <c r="A57" s="10" t="s">
        <v>201</v>
      </c>
      <c r="B57" s="445" t="s">
        <v>159</v>
      </c>
      <c r="C57" s="446"/>
      <c r="D57" s="446"/>
      <c r="E57" s="447"/>
      <c r="F57" s="328"/>
      <c r="H57" s="10" t="s">
        <v>202</v>
      </c>
      <c r="I57" s="448" t="s">
        <v>159</v>
      </c>
      <c r="J57" s="449"/>
      <c r="K57" s="449"/>
      <c r="L57" s="449"/>
      <c r="M57" s="449"/>
      <c r="N57" s="449"/>
      <c r="O57" s="84"/>
    </row>
    <row r="58" spans="1:15" ht="12.75" customHeight="1">
      <c r="A58" s="10" t="s">
        <v>203</v>
      </c>
      <c r="B58" s="445" t="s">
        <v>162</v>
      </c>
      <c r="C58" s="446"/>
      <c r="D58" s="446"/>
      <c r="E58" s="447"/>
      <c r="F58" s="328"/>
      <c r="H58" s="10" t="s">
        <v>204</v>
      </c>
      <c r="I58" s="448" t="s">
        <v>162</v>
      </c>
      <c r="J58" s="449"/>
      <c r="K58" s="449"/>
      <c r="L58" s="449"/>
      <c r="M58" s="449"/>
      <c r="N58" s="449"/>
      <c r="O58" s="84"/>
    </row>
    <row r="59" spans="1:15" ht="12.75" customHeight="1">
      <c r="A59" s="9"/>
      <c r="B59" s="456" t="s">
        <v>205</v>
      </c>
      <c r="C59" s="457"/>
      <c r="D59" s="457"/>
      <c r="E59" s="458"/>
      <c r="F59" s="48"/>
      <c r="H59" s="9"/>
      <c r="I59" s="462" t="s">
        <v>205</v>
      </c>
      <c r="J59" s="465"/>
      <c r="K59" s="465"/>
      <c r="L59" s="465"/>
      <c r="M59" s="465"/>
      <c r="N59" s="465"/>
      <c r="O59" s="48"/>
    </row>
    <row r="60" spans="1:15" ht="12.75" customHeight="1">
      <c r="A60" s="10" t="s">
        <v>206</v>
      </c>
      <c r="B60" s="445" t="s">
        <v>159</v>
      </c>
      <c r="C60" s="446"/>
      <c r="D60" s="446"/>
      <c r="E60" s="447"/>
      <c r="F60" s="328"/>
      <c r="H60" s="10" t="s">
        <v>207</v>
      </c>
      <c r="I60" s="464" t="s">
        <v>159</v>
      </c>
      <c r="J60" s="463"/>
      <c r="K60" s="463"/>
      <c r="L60" s="463"/>
      <c r="M60" s="463"/>
      <c r="N60" s="463"/>
      <c r="O60" s="84"/>
    </row>
    <row r="61" spans="1:15" ht="12.75" customHeight="1">
      <c r="A61" s="10" t="s">
        <v>208</v>
      </c>
      <c r="B61" s="445" t="s">
        <v>162</v>
      </c>
      <c r="C61" s="446"/>
      <c r="D61" s="446"/>
      <c r="E61" s="447"/>
      <c r="F61" s="328"/>
      <c r="H61" s="10" t="s">
        <v>209</v>
      </c>
      <c r="I61" s="464" t="s">
        <v>162</v>
      </c>
      <c r="J61" s="463"/>
      <c r="K61" s="463"/>
      <c r="L61" s="463"/>
      <c r="M61" s="463"/>
      <c r="N61" s="463"/>
      <c r="O61" s="84"/>
    </row>
    <row r="62" spans="1:15" ht="12.75" customHeight="1">
      <c r="A62" s="265"/>
      <c r="B62" s="456" t="s">
        <v>210</v>
      </c>
      <c r="C62" s="457"/>
      <c r="D62" s="457"/>
      <c r="E62" s="458"/>
      <c r="F62" s="46"/>
      <c r="H62" s="265"/>
      <c r="I62" s="459" t="s">
        <v>210</v>
      </c>
      <c r="J62" s="460"/>
      <c r="K62" s="460"/>
      <c r="L62" s="460"/>
      <c r="M62" s="460"/>
      <c r="N62" s="449"/>
      <c r="O62" s="46"/>
    </row>
    <row r="63" spans="1:15" ht="12.75" customHeight="1">
      <c r="A63" s="9" t="s">
        <v>211</v>
      </c>
      <c r="B63" s="445" t="s">
        <v>159</v>
      </c>
      <c r="C63" s="446"/>
      <c r="D63" s="446"/>
      <c r="E63" s="447"/>
      <c r="F63" s="328">
        <v>46023</v>
      </c>
      <c r="H63" s="9" t="s">
        <v>212</v>
      </c>
      <c r="I63" s="448" t="s">
        <v>159</v>
      </c>
      <c r="J63" s="449"/>
      <c r="K63" s="449"/>
      <c r="L63" s="449"/>
      <c r="M63" s="449"/>
      <c r="N63" s="449"/>
      <c r="O63" s="84">
        <v>24784</v>
      </c>
    </row>
    <row r="64" spans="1:15" ht="13.5" customHeight="1" thickBot="1">
      <c r="A64" s="11" t="s">
        <v>213</v>
      </c>
      <c r="B64" s="485" t="s">
        <v>162</v>
      </c>
      <c r="C64" s="486"/>
      <c r="D64" s="486"/>
      <c r="E64" s="487"/>
      <c r="F64" s="331"/>
      <c r="H64" s="11" t="s">
        <v>214</v>
      </c>
      <c r="I64" s="488" t="s">
        <v>162</v>
      </c>
      <c r="J64" s="489"/>
      <c r="K64" s="489"/>
      <c r="L64" s="489"/>
      <c r="M64" s="489"/>
      <c r="N64" s="489"/>
      <c r="O64" s="85"/>
    </row>
    <row r="65" spans="1:15" ht="17.25" customHeight="1">
      <c r="A65" s="66"/>
      <c r="B65" s="67"/>
      <c r="C65" s="68"/>
      <c r="D65" s="68"/>
      <c r="E65" s="68"/>
      <c r="G65" s="68"/>
      <c r="H65" s="66"/>
      <c r="I65" s="67"/>
      <c r="J65" s="68"/>
      <c r="K65" s="68"/>
      <c r="L65" s="68"/>
      <c r="M65" s="68"/>
      <c r="N65" s="68"/>
      <c r="O65" s="68"/>
    </row>
    <row r="66" spans="1:15" ht="17.25" customHeight="1">
      <c r="A66" s="391" t="s">
        <v>67</v>
      </c>
      <c r="B66" s="391"/>
      <c r="C66" s="391"/>
      <c r="D66" s="391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</row>
    <row r="67" spans="1:15" ht="15.75" customHeight="1" thickBot="1">
      <c r="A67" s="392"/>
      <c r="B67" s="393"/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</row>
    <row r="68" spans="1:15" ht="13.5" thickBot="1">
      <c r="A68" s="394"/>
      <c r="B68" s="396" t="s">
        <v>68</v>
      </c>
      <c r="C68" s="397"/>
      <c r="D68" s="397"/>
      <c r="E68" s="397"/>
      <c r="F68" s="397"/>
      <c r="G68" s="397"/>
      <c r="H68" s="398"/>
      <c r="I68" s="65"/>
      <c r="J68" s="400" t="s">
        <v>69</v>
      </c>
      <c r="K68" s="401"/>
      <c r="L68" s="401"/>
      <c r="M68" s="401"/>
      <c r="N68" s="401"/>
      <c r="O68" s="402"/>
    </row>
    <row r="69" spans="1:15" ht="7.5" customHeight="1">
      <c r="A69" s="394"/>
      <c r="B69" s="403"/>
      <c r="C69" s="404"/>
      <c r="D69" s="404"/>
      <c r="E69" s="404"/>
      <c r="F69" s="404"/>
      <c r="G69" s="404"/>
      <c r="H69" s="405"/>
      <c r="I69" s="50"/>
      <c r="J69" s="52"/>
      <c r="K69" s="53"/>
      <c r="L69" s="53"/>
      <c r="M69" s="53"/>
      <c r="N69" s="53"/>
      <c r="O69" s="54"/>
    </row>
    <row r="70" spans="1:15" ht="17.25" customHeight="1" thickBot="1">
      <c r="A70" s="394"/>
      <c r="B70" s="55" t="s">
        <v>70</v>
      </c>
      <c r="C70" s="63" t="s">
        <v>71</v>
      </c>
      <c r="D70" s="64"/>
      <c r="E70" s="406" t="s">
        <v>72</v>
      </c>
      <c r="F70" s="406"/>
      <c r="G70" s="311" t="str">
        <f>Info!$B$2</f>
        <v>922</v>
      </c>
      <c r="H70" s="62"/>
      <c r="I70" s="50"/>
      <c r="J70" s="407" t="s">
        <v>73</v>
      </c>
      <c r="K70" s="406"/>
      <c r="L70" s="406"/>
      <c r="M70" s="65"/>
      <c r="N70" s="311" t="str">
        <f>Info!$B$3</f>
        <v>2014</v>
      </c>
      <c r="O70" s="62"/>
    </row>
    <row r="71" spans="1:15" ht="7.5" customHeight="1" thickBot="1">
      <c r="A71" s="394"/>
      <c r="B71" s="408"/>
      <c r="C71" s="409"/>
      <c r="D71" s="409"/>
      <c r="E71" s="409"/>
      <c r="F71" s="409"/>
      <c r="G71" s="409"/>
      <c r="H71" s="410"/>
      <c r="I71" s="50"/>
      <c r="J71" s="59"/>
      <c r="K71" s="60"/>
      <c r="L71" s="60"/>
      <c r="M71" s="60"/>
      <c r="N71" s="60"/>
      <c r="O71" s="61"/>
    </row>
    <row r="72" spans="1:15" ht="12" customHeight="1" thickBot="1">
      <c r="A72" s="395"/>
      <c r="B72" s="466"/>
      <c r="C72" s="466"/>
      <c r="D72" s="466"/>
      <c r="E72" s="466"/>
      <c r="F72" s="466"/>
      <c r="G72" s="466"/>
      <c r="H72" s="466"/>
      <c r="I72" s="466"/>
      <c r="J72" s="466"/>
      <c r="K72" s="466"/>
      <c r="L72" s="466"/>
      <c r="M72" s="466"/>
      <c r="N72" s="466"/>
      <c r="O72" s="466"/>
    </row>
    <row r="73" spans="1:15" ht="16.5" thickBot="1">
      <c r="A73" s="23"/>
      <c r="B73" s="418" t="s">
        <v>215</v>
      </c>
      <c r="C73" s="419"/>
      <c r="D73" s="419"/>
      <c r="E73" s="419"/>
      <c r="F73" s="420"/>
      <c r="H73" s="23"/>
      <c r="I73" s="421" t="s">
        <v>216</v>
      </c>
      <c r="J73" s="422"/>
      <c r="K73" s="422"/>
      <c r="L73" s="422"/>
      <c r="M73" s="422"/>
      <c r="N73" s="422"/>
      <c r="O73" s="423"/>
    </row>
    <row r="74" spans="1:15" ht="16.5" hidden="1" thickBot="1">
      <c r="A74" s="51" t="s">
        <v>132</v>
      </c>
      <c r="B74" s="424"/>
      <c r="C74" s="425"/>
      <c r="D74" s="425"/>
      <c r="E74" s="425"/>
      <c r="F74" s="317" t="s">
        <v>156</v>
      </c>
      <c r="H74" s="51" t="s">
        <v>132</v>
      </c>
      <c r="I74" s="424"/>
      <c r="J74" s="425"/>
      <c r="K74" s="425"/>
      <c r="L74" s="425"/>
      <c r="M74" s="425"/>
      <c r="N74" s="425"/>
      <c r="O74" s="317" t="s">
        <v>156</v>
      </c>
    </row>
    <row r="75" spans="1:15" ht="18.75" hidden="1" thickBot="1">
      <c r="A75" s="312" t="s">
        <v>145</v>
      </c>
      <c r="B75" s="424"/>
      <c r="C75" s="425"/>
      <c r="D75" s="425"/>
      <c r="E75" s="425"/>
      <c r="F75" s="307">
        <v>0</v>
      </c>
      <c r="H75" s="313" t="s">
        <v>145</v>
      </c>
      <c r="I75" s="424"/>
      <c r="J75" s="425"/>
      <c r="K75" s="425"/>
      <c r="L75" s="425"/>
      <c r="M75" s="425"/>
      <c r="N75" s="425"/>
      <c r="O75" s="307">
        <v>0</v>
      </c>
    </row>
    <row r="76" spans="1:15" ht="18.75" hidden="1" thickBot="1">
      <c r="A76" s="312" t="s">
        <v>145</v>
      </c>
      <c r="B76" s="424"/>
      <c r="C76" s="425"/>
      <c r="D76" s="425"/>
      <c r="E76" s="425"/>
      <c r="F76" s="307">
        <v>0</v>
      </c>
      <c r="H76" s="313" t="s">
        <v>145</v>
      </c>
      <c r="I76" s="424"/>
      <c r="J76" s="425"/>
      <c r="K76" s="425"/>
      <c r="L76" s="425"/>
      <c r="M76" s="425"/>
      <c r="N76" s="425"/>
      <c r="O76" s="307">
        <v>0</v>
      </c>
    </row>
    <row r="77" spans="1:15" ht="18.75" hidden="1" thickBot="1">
      <c r="A77" s="312" t="s">
        <v>145</v>
      </c>
      <c r="B77" s="424"/>
      <c r="C77" s="425"/>
      <c r="D77" s="425"/>
      <c r="E77" s="425"/>
      <c r="F77" s="307">
        <v>0</v>
      </c>
      <c r="H77" s="313" t="s">
        <v>145</v>
      </c>
      <c r="I77" s="424"/>
      <c r="J77" s="425"/>
      <c r="K77" s="425"/>
      <c r="L77" s="425"/>
      <c r="M77" s="425"/>
      <c r="N77" s="425"/>
      <c r="O77" s="307">
        <v>0</v>
      </c>
    </row>
    <row r="78" spans="1:15" ht="18.75" hidden="1" thickBot="1">
      <c r="A78" s="312" t="s">
        <v>145</v>
      </c>
      <c r="B78" s="314"/>
      <c r="C78" s="315"/>
      <c r="D78" s="315"/>
      <c r="E78" s="315"/>
      <c r="F78" s="307">
        <v>0</v>
      </c>
      <c r="H78" s="313" t="s">
        <v>145</v>
      </c>
      <c r="I78" s="424"/>
      <c r="J78" s="425"/>
      <c r="K78" s="425"/>
      <c r="L78" s="425"/>
      <c r="M78" s="425"/>
      <c r="N78" s="425"/>
      <c r="O78" s="307">
        <v>0</v>
      </c>
    </row>
    <row r="79" spans="1:15" ht="27" customHeight="1">
      <c r="A79" s="266" t="s">
        <v>217</v>
      </c>
      <c r="B79" s="475" t="s">
        <v>218</v>
      </c>
      <c r="C79" s="476"/>
      <c r="D79" s="476"/>
      <c r="E79" s="477"/>
      <c r="F79" s="90"/>
      <c r="H79" s="267"/>
      <c r="I79" s="453" t="s">
        <v>219</v>
      </c>
      <c r="J79" s="454"/>
      <c r="K79" s="454"/>
      <c r="L79" s="454"/>
      <c r="M79" s="454"/>
      <c r="N79" s="455"/>
      <c r="O79" s="45"/>
    </row>
    <row r="80" spans="1:15" ht="15.75" customHeight="1">
      <c r="A80" s="7" t="s">
        <v>220</v>
      </c>
      <c r="B80" s="478" t="s">
        <v>221</v>
      </c>
      <c r="C80" s="479"/>
      <c r="D80" s="479"/>
      <c r="E80" s="480"/>
      <c r="F80" s="91"/>
      <c r="H80" s="7" t="s">
        <v>222</v>
      </c>
      <c r="I80" s="467" t="s">
        <v>223</v>
      </c>
      <c r="J80" s="468"/>
      <c r="K80" s="468"/>
      <c r="L80" s="468"/>
      <c r="M80" s="468"/>
      <c r="N80" s="468"/>
      <c r="O80" s="84"/>
    </row>
    <row r="81" spans="1:15" ht="19.5" customHeight="1" thickBot="1">
      <c r="A81" s="97" t="s">
        <v>224</v>
      </c>
      <c r="B81" s="481" t="s">
        <v>225</v>
      </c>
      <c r="C81" s="482"/>
      <c r="D81" s="482"/>
      <c r="E81" s="483"/>
      <c r="F81" s="92"/>
      <c r="H81" s="7" t="s">
        <v>226</v>
      </c>
      <c r="I81" s="467" t="s">
        <v>227</v>
      </c>
      <c r="J81" s="468"/>
      <c r="K81" s="468"/>
      <c r="L81" s="468"/>
      <c r="M81" s="468"/>
      <c r="N81" s="468"/>
      <c r="O81" s="84"/>
    </row>
    <row r="82" spans="1:15" ht="12.75">
      <c r="A82" s="71"/>
      <c r="B82" s="268"/>
      <c r="C82" s="268"/>
      <c r="D82" s="268"/>
      <c r="E82" s="268"/>
      <c r="F82" s="72"/>
      <c r="H82" s="264" t="s">
        <v>228</v>
      </c>
      <c r="I82" s="467" t="s">
        <v>229</v>
      </c>
      <c r="J82" s="468"/>
      <c r="K82" s="468"/>
      <c r="L82" s="468"/>
      <c r="M82" s="468"/>
      <c r="N82" s="468"/>
      <c r="O82" s="84"/>
    </row>
    <row r="83" spans="8:15" ht="12.75">
      <c r="H83" s="264" t="s">
        <v>230</v>
      </c>
      <c r="I83" s="467" t="s">
        <v>231</v>
      </c>
      <c r="J83" s="468"/>
      <c r="K83" s="468"/>
      <c r="L83" s="468"/>
      <c r="M83" s="468"/>
      <c r="N83" s="468"/>
      <c r="O83" s="84"/>
    </row>
    <row r="84" spans="1:15" ht="15" customHeight="1">
      <c r="A84" s="71"/>
      <c r="B84" s="268"/>
      <c r="C84" s="268"/>
      <c r="D84" s="268"/>
      <c r="E84" s="268"/>
      <c r="F84" s="72"/>
      <c r="H84" s="9" t="s">
        <v>232</v>
      </c>
      <c r="I84" s="467" t="s">
        <v>233</v>
      </c>
      <c r="J84" s="468"/>
      <c r="K84" s="468"/>
      <c r="L84" s="468"/>
      <c r="M84" s="468"/>
      <c r="N84" s="468"/>
      <c r="O84" s="84"/>
    </row>
    <row r="85" spans="1:15" ht="30.75" customHeight="1" thickBot="1">
      <c r="A85" s="66"/>
      <c r="B85" s="67"/>
      <c r="C85" s="68"/>
      <c r="D85" s="68"/>
      <c r="E85" s="68"/>
      <c r="F85" s="68"/>
      <c r="H85" s="9" t="s">
        <v>234</v>
      </c>
      <c r="I85" s="467" t="s">
        <v>235</v>
      </c>
      <c r="J85" s="468"/>
      <c r="K85" s="468"/>
      <c r="L85" s="468"/>
      <c r="M85" s="468"/>
      <c r="N85" s="468"/>
      <c r="O85" s="84"/>
    </row>
    <row r="86" spans="1:15" ht="33" customHeight="1" thickBot="1">
      <c r="A86" s="269"/>
      <c r="B86" s="418" t="s">
        <v>236</v>
      </c>
      <c r="C86" s="419"/>
      <c r="D86" s="419"/>
      <c r="E86" s="419"/>
      <c r="F86" s="420"/>
      <c r="H86" s="265" t="s">
        <v>237</v>
      </c>
      <c r="I86" s="467" t="s">
        <v>238</v>
      </c>
      <c r="J86" s="468"/>
      <c r="K86" s="468"/>
      <c r="L86" s="468"/>
      <c r="M86" s="468"/>
      <c r="N86" s="468"/>
      <c r="O86" s="84"/>
    </row>
    <row r="87" spans="1:15" ht="12.75">
      <c r="A87" s="270" t="s">
        <v>239</v>
      </c>
      <c r="B87" s="475" t="s">
        <v>240</v>
      </c>
      <c r="C87" s="476"/>
      <c r="D87" s="476"/>
      <c r="E87" s="477"/>
      <c r="F87" s="86"/>
      <c r="H87" s="9"/>
      <c r="I87" s="459" t="s">
        <v>241</v>
      </c>
      <c r="J87" s="484"/>
      <c r="K87" s="484"/>
      <c r="L87" s="484"/>
      <c r="M87" s="484"/>
      <c r="N87" s="484"/>
      <c r="O87" s="47"/>
    </row>
    <row r="88" spans="1:15" ht="12.75">
      <c r="A88" s="271" t="s">
        <v>242</v>
      </c>
      <c r="B88" s="478" t="s">
        <v>243</v>
      </c>
      <c r="C88" s="479"/>
      <c r="D88" s="479"/>
      <c r="E88" s="480"/>
      <c r="F88" s="87">
        <v>202</v>
      </c>
      <c r="H88" s="9" t="s">
        <v>244</v>
      </c>
      <c r="I88" s="467" t="s">
        <v>245</v>
      </c>
      <c r="J88" s="468"/>
      <c r="K88" s="468"/>
      <c r="L88" s="468"/>
      <c r="M88" s="468"/>
      <c r="N88" s="468"/>
      <c r="O88" s="84"/>
    </row>
    <row r="89" spans="1:15" ht="13.5" thickBot="1">
      <c r="A89" s="272" t="s">
        <v>246</v>
      </c>
      <c r="B89" s="492" t="s">
        <v>247</v>
      </c>
      <c r="C89" s="493"/>
      <c r="D89" s="493"/>
      <c r="E89" s="494"/>
      <c r="F89" s="88">
        <v>368</v>
      </c>
      <c r="H89" s="265" t="s">
        <v>248</v>
      </c>
      <c r="I89" s="467" t="s">
        <v>249</v>
      </c>
      <c r="J89" s="468"/>
      <c r="K89" s="468"/>
      <c r="L89" s="468"/>
      <c r="M89" s="468"/>
      <c r="N89" s="468"/>
      <c r="O89" s="84"/>
    </row>
    <row r="90" spans="1:15" ht="12.75">
      <c r="A90" s="273"/>
      <c r="B90" s="69"/>
      <c r="C90" s="69"/>
      <c r="D90" s="69"/>
      <c r="E90" s="69"/>
      <c r="F90" s="70"/>
      <c r="H90" s="9" t="s">
        <v>250</v>
      </c>
      <c r="I90" s="467" t="s">
        <v>251</v>
      </c>
      <c r="J90" s="468"/>
      <c r="K90" s="468"/>
      <c r="L90" s="468"/>
      <c r="M90" s="468"/>
      <c r="N90" s="468"/>
      <c r="O90" s="84"/>
    </row>
    <row r="91" spans="8:15" ht="12.75">
      <c r="H91" s="9" t="s">
        <v>252</v>
      </c>
      <c r="I91" s="467" t="s">
        <v>253</v>
      </c>
      <c r="J91" s="468"/>
      <c r="K91" s="468"/>
      <c r="L91" s="468"/>
      <c r="M91" s="468"/>
      <c r="N91" s="468"/>
      <c r="O91" s="84"/>
    </row>
    <row r="92" spans="1:15" ht="12.75">
      <c r="A92" s="274"/>
      <c r="B92" s="469"/>
      <c r="C92" s="469"/>
      <c r="D92" s="469"/>
      <c r="E92" s="469"/>
      <c r="F92" s="469"/>
      <c r="G92" s="68"/>
      <c r="H92" s="265" t="s">
        <v>254</v>
      </c>
      <c r="I92" s="467" t="s">
        <v>255</v>
      </c>
      <c r="J92" s="468"/>
      <c r="K92" s="468"/>
      <c r="L92" s="468"/>
      <c r="M92" s="468"/>
      <c r="N92" s="468"/>
      <c r="O92" s="84"/>
    </row>
    <row r="93" spans="1:15" ht="12.75">
      <c r="A93" s="66"/>
      <c r="F93" s="99"/>
      <c r="G93" s="68"/>
      <c r="H93" s="9" t="s">
        <v>256</v>
      </c>
      <c r="I93" s="467" t="s">
        <v>257</v>
      </c>
      <c r="J93" s="468"/>
      <c r="K93" s="468"/>
      <c r="L93" s="468"/>
      <c r="M93" s="468"/>
      <c r="N93" s="468"/>
      <c r="O93" s="84"/>
    </row>
    <row r="94" spans="1:15" ht="12.75">
      <c r="A94" s="66"/>
      <c r="B94" s="101"/>
      <c r="F94" s="68"/>
      <c r="G94" s="68"/>
      <c r="H94" s="9" t="s">
        <v>258</v>
      </c>
      <c r="I94" s="467" t="s">
        <v>259</v>
      </c>
      <c r="J94" s="468"/>
      <c r="K94" s="468"/>
      <c r="L94" s="468"/>
      <c r="M94" s="468"/>
      <c r="N94" s="468"/>
      <c r="O94" s="84"/>
    </row>
    <row r="95" spans="1:15" ht="12.75">
      <c r="A95" s="274"/>
      <c r="B95" s="67"/>
      <c r="F95" s="68"/>
      <c r="G95" s="68"/>
      <c r="H95" s="265" t="s">
        <v>260</v>
      </c>
      <c r="I95" s="467" t="s">
        <v>261</v>
      </c>
      <c r="J95" s="468"/>
      <c r="K95" s="468"/>
      <c r="L95" s="468"/>
      <c r="M95" s="468"/>
      <c r="N95" s="468"/>
      <c r="O95" s="84"/>
    </row>
    <row r="96" spans="1:15" ht="13.5" thickBot="1">
      <c r="A96" s="66"/>
      <c r="B96" s="469"/>
      <c r="C96" s="470"/>
      <c r="D96" s="470"/>
      <c r="E96" s="470"/>
      <c r="F96" s="470"/>
      <c r="G96" s="68"/>
      <c r="H96" s="14" t="s">
        <v>262</v>
      </c>
      <c r="I96" s="471" t="s">
        <v>263</v>
      </c>
      <c r="J96" s="472"/>
      <c r="K96" s="472"/>
      <c r="L96" s="472"/>
      <c r="M96" s="472"/>
      <c r="N96" s="472"/>
      <c r="O96" s="89"/>
    </row>
    <row r="97" spans="1:15" ht="13.5" thickBot="1">
      <c r="A97" s="66"/>
      <c r="B97" s="50"/>
      <c r="C97" s="50"/>
      <c r="D97" s="50"/>
      <c r="E97" s="50"/>
      <c r="F97" s="50"/>
      <c r="G97" s="68"/>
      <c r="H97" s="24" t="s">
        <v>264</v>
      </c>
      <c r="I97" s="473" t="s">
        <v>129</v>
      </c>
      <c r="J97" s="474"/>
      <c r="K97" s="474"/>
      <c r="L97" s="474"/>
      <c r="M97" s="474"/>
      <c r="N97" s="474"/>
      <c r="O97" s="93">
        <f>SUM(O80:O96)</f>
        <v>0</v>
      </c>
    </row>
    <row r="98" spans="2:15" ht="12.75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2:15" ht="12.75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2:15" ht="12.75" customHeight="1">
      <c r="B100" s="490" t="s">
        <v>130</v>
      </c>
      <c r="C100" s="490"/>
      <c r="D100" s="490"/>
      <c r="E100" s="490"/>
      <c r="F100" s="490"/>
      <c r="G100" s="50"/>
      <c r="H100" s="50"/>
      <c r="I100" s="50"/>
      <c r="J100" s="50"/>
      <c r="K100" s="50"/>
      <c r="L100" s="355" t="s">
        <v>131</v>
      </c>
      <c r="M100" s="355"/>
      <c r="N100" s="355"/>
      <c r="O100" s="50"/>
    </row>
    <row r="101" spans="2:15" ht="12.75">
      <c r="B101" s="216"/>
      <c r="C101" s="216"/>
      <c r="D101" s="216"/>
      <c r="E101" s="50"/>
      <c r="F101" s="50"/>
      <c r="G101" s="50"/>
      <c r="H101" s="50"/>
      <c r="I101" s="50"/>
      <c r="J101" s="50"/>
      <c r="K101" s="50"/>
      <c r="L101" s="68"/>
      <c r="M101" s="68"/>
      <c r="N101" s="68"/>
      <c r="O101" s="50"/>
    </row>
    <row r="102" spans="2:15" ht="12.75">
      <c r="B102" s="491"/>
      <c r="C102" s="491"/>
      <c r="D102" s="491"/>
      <c r="E102" s="491"/>
      <c r="F102" s="491"/>
      <c r="G102" s="50"/>
      <c r="H102" s="50"/>
      <c r="I102" s="50"/>
      <c r="J102" s="50"/>
      <c r="K102" s="50"/>
      <c r="L102" s="100"/>
      <c r="M102" s="100"/>
      <c r="N102" s="100"/>
      <c r="O102" s="50"/>
    </row>
    <row r="103" spans="2:15" ht="12.75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2:15" ht="12.75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2:15" ht="12.75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2:15" ht="12.75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2:15" ht="12.75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2:15" ht="12.75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2:15" ht="12.75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2:15" ht="12.75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2:15" ht="12.75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2:15" ht="12.75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2:15" ht="12.75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2:15" ht="12.75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2:15" ht="12.75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2:15" ht="12.75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2:15" ht="12.75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2:15" ht="12.75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2:15" ht="12.75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2:15" ht="12.75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2:15" ht="12.75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2:15" ht="12.75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2:15" ht="12.75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2:15" ht="12.75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2:15" ht="12.75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2:15" ht="12.75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2:15" ht="12.75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2:15" ht="12.75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2:15" ht="12.75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2:15" ht="12.75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2:15" ht="12.75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2:15" ht="12.75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2:15" ht="12.75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2:15" ht="12.75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2:15" ht="12.75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2:15" ht="12.75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2:15" ht="12.75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2:15" ht="12.75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2:15" ht="12.75"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2:15" ht="12.75"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2:15" ht="12.75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2:15" ht="12.75"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2:15" ht="12.75"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2:15" ht="12.75"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2:15" ht="12.75"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2:15" ht="12.75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2:15" ht="12.75"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2:15" ht="12.75"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2:15" ht="12.75"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2:15" ht="12.75"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2:15" ht="12.75"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2:15" ht="12.75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2:15" ht="12.75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</row>
    <row r="154" spans="2:15" ht="12.75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2:15" ht="12.75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  <row r="156" spans="2:15" ht="12.75"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2:15" ht="12.75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2:15" ht="12.75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</row>
    <row r="159" spans="2:15" ht="12.75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</row>
    <row r="160" spans="2:15" ht="12.75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2:15" ht="12.75"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</row>
    <row r="162" spans="7:15" ht="12.75">
      <c r="G162" s="50"/>
      <c r="H162" s="50"/>
      <c r="I162" s="50"/>
      <c r="J162" s="50"/>
      <c r="K162" s="50"/>
      <c r="L162" s="50"/>
      <c r="M162" s="50"/>
      <c r="N162" s="50"/>
      <c r="O162" s="50"/>
    </row>
  </sheetData>
  <sheetProtection password="C7E1" sheet="1"/>
  <mergeCells count="160">
    <mergeCell ref="B100:F100"/>
    <mergeCell ref="B102:F102"/>
    <mergeCell ref="B73:F73"/>
    <mergeCell ref="I73:O73"/>
    <mergeCell ref="B76:E76"/>
    <mergeCell ref="B77:E77"/>
    <mergeCell ref="B89:E89"/>
    <mergeCell ref="I89:N89"/>
    <mergeCell ref="I76:N76"/>
    <mergeCell ref="I77:N77"/>
    <mergeCell ref="I78:N78"/>
    <mergeCell ref="B74:E74"/>
    <mergeCell ref="I74:N74"/>
    <mergeCell ref="I93:N93"/>
    <mergeCell ref="I94:N94"/>
    <mergeCell ref="B29:E29"/>
    <mergeCell ref="B63:E63"/>
    <mergeCell ref="I63:N63"/>
    <mergeCell ref="B64:E64"/>
    <mergeCell ref="I64:N64"/>
    <mergeCell ref="I82:N82"/>
    <mergeCell ref="I95:N95"/>
    <mergeCell ref="B87:E87"/>
    <mergeCell ref="I87:N87"/>
    <mergeCell ref="B88:E88"/>
    <mergeCell ref="I88:N88"/>
    <mergeCell ref="I84:N84"/>
    <mergeCell ref="I85:N85"/>
    <mergeCell ref="I83:N83"/>
    <mergeCell ref="B79:E79"/>
    <mergeCell ref="I79:N79"/>
    <mergeCell ref="B80:E80"/>
    <mergeCell ref="I80:N80"/>
    <mergeCell ref="B81:E81"/>
    <mergeCell ref="I81:N81"/>
    <mergeCell ref="L100:N100"/>
    <mergeCell ref="I90:N90"/>
    <mergeCell ref="I91:N91"/>
    <mergeCell ref="B92:F92"/>
    <mergeCell ref="I92:N92"/>
    <mergeCell ref="B86:F86"/>
    <mergeCell ref="I86:N86"/>
    <mergeCell ref="B96:F96"/>
    <mergeCell ref="I96:N96"/>
    <mergeCell ref="I97:N97"/>
    <mergeCell ref="B59:E59"/>
    <mergeCell ref="I59:N59"/>
    <mergeCell ref="B60:E60"/>
    <mergeCell ref="I60:N60"/>
    <mergeCell ref="A68:A72"/>
    <mergeCell ref="B68:H68"/>
    <mergeCell ref="J68:O68"/>
    <mergeCell ref="B69:H69"/>
    <mergeCell ref="B72:O72"/>
    <mergeCell ref="E70:F70"/>
    <mergeCell ref="B71:H71"/>
    <mergeCell ref="J70:L70"/>
    <mergeCell ref="I61:N61"/>
    <mergeCell ref="B62:E62"/>
    <mergeCell ref="I62:N62"/>
    <mergeCell ref="B61:E61"/>
    <mergeCell ref="A66:O66"/>
    <mergeCell ref="A67:O67"/>
    <mergeCell ref="B55:E55"/>
    <mergeCell ref="I55:N55"/>
    <mergeCell ref="B56:E56"/>
    <mergeCell ref="I56:N56"/>
    <mergeCell ref="I57:N57"/>
    <mergeCell ref="B58:E58"/>
    <mergeCell ref="I58:N58"/>
    <mergeCell ref="B57:E57"/>
    <mergeCell ref="B52:E52"/>
    <mergeCell ref="I52:N52"/>
    <mergeCell ref="B49:E49"/>
    <mergeCell ref="I53:N53"/>
    <mergeCell ref="B53:E53"/>
    <mergeCell ref="B54:E54"/>
    <mergeCell ref="I54:N54"/>
    <mergeCell ref="B48:E48"/>
    <mergeCell ref="I48:N48"/>
    <mergeCell ref="I49:N49"/>
    <mergeCell ref="B50:E50"/>
    <mergeCell ref="I50:N50"/>
    <mergeCell ref="B51:E51"/>
    <mergeCell ref="I51:N51"/>
    <mergeCell ref="B45:E45"/>
    <mergeCell ref="I45:N45"/>
    <mergeCell ref="B46:E46"/>
    <mergeCell ref="I46:N46"/>
    <mergeCell ref="B47:E47"/>
    <mergeCell ref="I47:N47"/>
    <mergeCell ref="B42:E42"/>
    <mergeCell ref="I42:N42"/>
    <mergeCell ref="B39:E39"/>
    <mergeCell ref="B43:E43"/>
    <mergeCell ref="I43:N43"/>
    <mergeCell ref="B44:E44"/>
    <mergeCell ref="I44:N44"/>
    <mergeCell ref="B38:E38"/>
    <mergeCell ref="I38:N38"/>
    <mergeCell ref="I39:N39"/>
    <mergeCell ref="B40:E40"/>
    <mergeCell ref="I40:N40"/>
    <mergeCell ref="B41:E41"/>
    <mergeCell ref="I41:N41"/>
    <mergeCell ref="B35:E35"/>
    <mergeCell ref="I35:N35"/>
    <mergeCell ref="B36:E36"/>
    <mergeCell ref="I36:N36"/>
    <mergeCell ref="B37:E37"/>
    <mergeCell ref="I37:N37"/>
    <mergeCell ref="B33:E33"/>
    <mergeCell ref="I33:N33"/>
    <mergeCell ref="B27:E27"/>
    <mergeCell ref="B31:E31"/>
    <mergeCell ref="I31:N31"/>
    <mergeCell ref="B34:E34"/>
    <mergeCell ref="I34:N34"/>
    <mergeCell ref="I30:N30"/>
    <mergeCell ref="I29:N29"/>
    <mergeCell ref="F12:F13"/>
    <mergeCell ref="G12:G13"/>
    <mergeCell ref="I11:I13"/>
    <mergeCell ref="J11:J13"/>
    <mergeCell ref="I28:N28"/>
    <mergeCell ref="B32:E32"/>
    <mergeCell ref="I32:N32"/>
    <mergeCell ref="I26:N26"/>
    <mergeCell ref="I27:N27"/>
    <mergeCell ref="B26:E26"/>
    <mergeCell ref="B10:O10"/>
    <mergeCell ref="O11:O13"/>
    <mergeCell ref="C12:C13"/>
    <mergeCell ref="D12:D13"/>
    <mergeCell ref="E12:E13"/>
    <mergeCell ref="B11:B13"/>
    <mergeCell ref="N11:N13"/>
    <mergeCell ref="C11:D11"/>
    <mergeCell ref="E11:G11"/>
    <mergeCell ref="M11:M13"/>
    <mergeCell ref="K11:K13"/>
    <mergeCell ref="L11:L13"/>
    <mergeCell ref="A24:O24"/>
    <mergeCell ref="B25:F25"/>
    <mergeCell ref="I25:O25"/>
    <mergeCell ref="B75:E75"/>
    <mergeCell ref="I75:N75"/>
    <mergeCell ref="A11:A13"/>
    <mergeCell ref="H11:H13"/>
    <mergeCell ref="B28:E28"/>
    <mergeCell ref="A3:O3"/>
    <mergeCell ref="A4:O4"/>
    <mergeCell ref="A5:A10"/>
    <mergeCell ref="B5:H5"/>
    <mergeCell ref="I5:I8"/>
    <mergeCell ref="J5:O5"/>
    <mergeCell ref="B6:H6"/>
    <mergeCell ref="E7:F7"/>
    <mergeCell ref="J7:L7"/>
    <mergeCell ref="B8:H8"/>
  </mergeCells>
  <printOptions horizontalCentered="1"/>
  <pageMargins left="0.15748031496063" right="0.15748031496063" top="0.669291338582677" bottom="0.433070866141732" header="0.15748031496063" footer="0.15748031496063"/>
  <pageSetup fitToHeight="1" fitToWidth="1" horizontalDpi="300" verticalDpi="300" orientation="portrait" paperSize="9" scale="47" r:id="rId1"/>
  <headerFooter alignWithMargins="0">
    <oddHeader>&amp;L
MINISTERO DELLA SALUTE-SISTEMA INFORMATIVO SANITARIO</oddHeader>
    <oddFooter>&amp;LALLEGATI LA&amp;C&amp;P&amp;R&amp;D</oddFooter>
  </headerFooter>
  <rowBreaks count="1" manualBreakCount="1">
    <brk id="63" max="255" man="1"/>
  </rowBreaks>
  <customProperties>
    <customPr name="layoutContexts" r:id="rId2"/>
    <customPr name="SaveUndoMode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Q100"/>
  <sheetViews>
    <sheetView zoomScaleSheetLayoutView="90" zoomScalePageLayoutView="0" workbookViewId="0" topLeftCell="C73">
      <selection activeCell="P94" sqref="P94"/>
    </sheetView>
  </sheetViews>
  <sheetFormatPr defaultColWidth="9.140625" defaultRowHeight="12.75"/>
  <cols>
    <col min="1" max="1" width="9.421875" style="195" hidden="1" customWidth="1"/>
    <col min="2" max="2" width="6.421875" style="195" hidden="1" customWidth="1"/>
    <col min="3" max="3" width="11.421875" style="51" bestFit="1" customWidth="1"/>
    <col min="4" max="4" width="40.00390625" style="50" customWidth="1"/>
    <col min="5" max="5" width="10.421875" style="49" customWidth="1"/>
    <col min="6" max="6" width="10.140625" style="49" bestFit="1" customWidth="1"/>
    <col min="7" max="7" width="17.57421875" style="49" bestFit="1" customWidth="1"/>
    <col min="8" max="8" width="18.28125" style="49" customWidth="1"/>
    <col min="9" max="9" width="15.7109375" style="49" bestFit="1" customWidth="1"/>
    <col min="10" max="10" width="15.7109375" style="49" customWidth="1"/>
    <col min="11" max="11" width="19.140625" style="49" customWidth="1"/>
    <col min="12" max="12" width="21.7109375" style="49" bestFit="1" customWidth="1"/>
    <col min="13" max="13" width="22.421875" style="49" customWidth="1"/>
    <col min="14" max="14" width="12.421875" style="49" bestFit="1" customWidth="1"/>
    <col min="15" max="15" width="24.57421875" style="49" bestFit="1" customWidth="1"/>
    <col min="16" max="16" width="10.7109375" style="49" customWidth="1"/>
    <col min="17" max="17" width="14.28125" style="49" customWidth="1"/>
    <col min="18" max="16384" width="9.140625" style="49" customWidth="1"/>
  </cols>
  <sheetData>
    <row r="1" spans="3:17" ht="18">
      <c r="C1" s="335" t="s">
        <v>265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3:17" ht="13.5" thickBot="1">
      <c r="C2" s="392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</row>
    <row r="3" spans="3:17" ht="13.5" thickBot="1">
      <c r="C3" s="520"/>
      <c r="D3" s="528" t="s">
        <v>68</v>
      </c>
      <c r="E3" s="529"/>
      <c r="F3" s="529"/>
      <c r="G3" s="530"/>
      <c r="H3" s="531"/>
      <c r="I3" s="538"/>
      <c r="J3" s="539"/>
      <c r="K3" s="522" t="s">
        <v>69</v>
      </c>
      <c r="L3" s="523"/>
      <c r="M3" s="523"/>
      <c r="N3" s="523"/>
      <c r="O3" s="524"/>
      <c r="P3" s="531"/>
      <c r="Q3" s="532"/>
    </row>
    <row r="4" spans="3:17" ht="12.75">
      <c r="C4" s="520"/>
      <c r="D4" s="533"/>
      <c r="E4" s="534"/>
      <c r="F4" s="534"/>
      <c r="G4" s="535"/>
      <c r="H4" s="531"/>
      <c r="I4" s="538"/>
      <c r="J4" s="539"/>
      <c r="K4" s="496"/>
      <c r="L4" s="497"/>
      <c r="M4" s="497"/>
      <c r="N4" s="497"/>
      <c r="O4" s="498"/>
      <c r="P4" s="531"/>
      <c r="Q4" s="532"/>
    </row>
    <row r="5" spans="3:17" ht="13.5" thickBot="1">
      <c r="C5" s="520"/>
      <c r="D5" s="200" t="s">
        <v>70</v>
      </c>
      <c r="E5" s="56" t="s">
        <v>71</v>
      </c>
      <c r="F5" s="57" t="s">
        <v>72</v>
      </c>
      <c r="G5" s="141" t="str">
        <f>Info!$B$2</f>
        <v>922</v>
      </c>
      <c r="H5" s="531"/>
      <c r="I5" s="538"/>
      <c r="J5" s="539"/>
      <c r="K5" s="407" t="s">
        <v>73</v>
      </c>
      <c r="L5" s="406"/>
      <c r="M5" s="525"/>
      <c r="N5" s="58" t="str">
        <f>Info!$B$3</f>
        <v>2014</v>
      </c>
      <c r="O5" s="62"/>
      <c r="P5" s="531"/>
      <c r="Q5" s="532"/>
    </row>
    <row r="6" spans="3:17" ht="16.5" thickBot="1">
      <c r="C6" s="520"/>
      <c r="D6" s="511"/>
      <c r="E6" s="512"/>
      <c r="F6" s="512"/>
      <c r="G6" s="513"/>
      <c r="H6" s="531"/>
      <c r="I6" s="538"/>
      <c r="J6" s="539"/>
      <c r="K6" s="499"/>
      <c r="L6" s="500"/>
      <c r="M6" s="500"/>
      <c r="N6" s="500"/>
      <c r="O6" s="501"/>
      <c r="P6" s="531"/>
      <c r="Q6" s="532"/>
    </row>
    <row r="7" spans="3:17" ht="13.5" thickBot="1">
      <c r="C7" s="521"/>
      <c r="D7" s="431" t="s">
        <v>74</v>
      </c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</row>
    <row r="8" spans="3:17" ht="12.75">
      <c r="C8" s="526"/>
      <c r="D8" s="502" t="s">
        <v>75</v>
      </c>
      <c r="E8" s="536" t="s">
        <v>76</v>
      </c>
      <c r="F8" s="537"/>
      <c r="G8" s="411" t="s">
        <v>77</v>
      </c>
      <c r="H8" s="411"/>
      <c r="I8" s="411"/>
      <c r="J8" s="517" t="s">
        <v>58</v>
      </c>
      <c r="K8" s="517" t="s">
        <v>59</v>
      </c>
      <c r="L8" s="517" t="s">
        <v>60</v>
      </c>
      <c r="M8" s="411" t="s">
        <v>61</v>
      </c>
      <c r="N8" s="411" t="s">
        <v>62</v>
      </c>
      <c r="O8" s="411" t="s">
        <v>63</v>
      </c>
      <c r="P8" s="411" t="s">
        <v>64</v>
      </c>
      <c r="Q8" s="508" t="s">
        <v>78</v>
      </c>
    </row>
    <row r="9" spans="3:17" ht="12.75">
      <c r="C9" s="527"/>
      <c r="D9" s="503"/>
      <c r="E9" s="505" t="s">
        <v>79</v>
      </c>
      <c r="F9" s="443" t="s">
        <v>80</v>
      </c>
      <c r="G9" s="434" t="s">
        <v>55</v>
      </c>
      <c r="H9" s="412" t="s">
        <v>56</v>
      </c>
      <c r="I9" s="412" t="s">
        <v>57</v>
      </c>
      <c r="J9" s="518"/>
      <c r="K9" s="518"/>
      <c r="L9" s="518"/>
      <c r="M9" s="412"/>
      <c r="N9" s="414"/>
      <c r="O9" s="414"/>
      <c r="P9" s="414"/>
      <c r="Q9" s="509"/>
    </row>
    <row r="10" spans="3:17" ht="13.5" thickBot="1">
      <c r="C10" s="527"/>
      <c r="D10" s="504"/>
      <c r="E10" s="506"/>
      <c r="F10" s="519"/>
      <c r="G10" s="514"/>
      <c r="H10" s="507"/>
      <c r="I10" s="507"/>
      <c r="J10" s="519"/>
      <c r="K10" s="519"/>
      <c r="L10" s="519"/>
      <c r="M10" s="507"/>
      <c r="N10" s="495"/>
      <c r="O10" s="495"/>
      <c r="P10" s="495"/>
      <c r="Q10" s="510"/>
    </row>
    <row r="11" spans="1:16" ht="12.75" hidden="1">
      <c r="A11" s="195" t="s">
        <v>266</v>
      </c>
      <c r="B11" s="195" t="s">
        <v>267</v>
      </c>
      <c r="C11" s="51" t="s">
        <v>268</v>
      </c>
      <c r="E11" s="49" t="s">
        <v>133</v>
      </c>
      <c r="F11" s="49" t="s">
        <v>134</v>
      </c>
      <c r="G11" s="49" t="s">
        <v>135</v>
      </c>
      <c r="H11" s="49" t="s">
        <v>136</v>
      </c>
      <c r="I11" s="49" t="s">
        <v>137</v>
      </c>
      <c r="J11" s="49" t="s">
        <v>138</v>
      </c>
      <c r="K11" s="49" t="s">
        <v>139</v>
      </c>
      <c r="L11" s="49" t="s">
        <v>140</v>
      </c>
      <c r="M11" s="49" t="s">
        <v>141</v>
      </c>
      <c r="N11" s="49" t="s">
        <v>142</v>
      </c>
      <c r="O11" s="49" t="s">
        <v>143</v>
      </c>
      <c r="P11" s="49" t="s">
        <v>144</v>
      </c>
    </row>
    <row r="12" spans="3:17" ht="12.75" hidden="1">
      <c r="C12" s="318" t="s">
        <v>145</v>
      </c>
      <c r="E12" s="307">
        <v>0</v>
      </c>
      <c r="F12" s="307">
        <v>0</v>
      </c>
      <c r="G12" s="307">
        <v>0</v>
      </c>
      <c r="H12" s="307">
        <v>0</v>
      </c>
      <c r="I12" s="307">
        <v>0</v>
      </c>
      <c r="J12" s="307">
        <v>0</v>
      </c>
      <c r="K12" s="307">
        <v>0</v>
      </c>
      <c r="L12" s="308">
        <v>0</v>
      </c>
      <c r="M12" s="307">
        <v>0</v>
      </c>
      <c r="N12" s="307">
        <v>0</v>
      </c>
      <c r="O12" s="307">
        <v>0</v>
      </c>
      <c r="P12" s="307">
        <v>0</v>
      </c>
      <c r="Q12" s="307"/>
    </row>
    <row r="13" spans="3:17" ht="12.75" hidden="1">
      <c r="C13" s="318" t="s">
        <v>145</v>
      </c>
      <c r="E13" s="307">
        <v>0</v>
      </c>
      <c r="F13" s="307">
        <v>0</v>
      </c>
      <c r="G13" s="307">
        <v>0</v>
      </c>
      <c r="H13" s="307">
        <v>0</v>
      </c>
      <c r="I13" s="307">
        <v>0</v>
      </c>
      <c r="J13" s="307">
        <v>0</v>
      </c>
      <c r="K13" s="307">
        <v>0</v>
      </c>
      <c r="L13" s="308">
        <v>0</v>
      </c>
      <c r="M13" s="307">
        <v>0</v>
      </c>
      <c r="N13" s="307">
        <v>0</v>
      </c>
      <c r="O13" s="307">
        <v>0</v>
      </c>
      <c r="P13" s="307">
        <v>0</v>
      </c>
      <c r="Q13" s="307"/>
    </row>
    <row r="14" spans="3:17" ht="12.75" hidden="1">
      <c r="C14" s="318" t="s">
        <v>145</v>
      </c>
      <c r="E14" s="307">
        <v>0</v>
      </c>
      <c r="F14" s="307">
        <v>0</v>
      </c>
      <c r="G14" s="307">
        <v>0</v>
      </c>
      <c r="H14" s="307">
        <v>0</v>
      </c>
      <c r="I14" s="307">
        <v>0</v>
      </c>
      <c r="J14" s="307">
        <v>0</v>
      </c>
      <c r="K14" s="307">
        <v>0</v>
      </c>
      <c r="L14" s="308">
        <v>0</v>
      </c>
      <c r="M14" s="307">
        <v>0</v>
      </c>
      <c r="N14" s="307">
        <v>0</v>
      </c>
      <c r="O14" s="307">
        <v>0</v>
      </c>
      <c r="P14" s="307">
        <v>0</v>
      </c>
      <c r="Q14" s="307"/>
    </row>
    <row r="15" spans="3:17" ht="13.5" hidden="1" thickBot="1">
      <c r="C15" s="318" t="s">
        <v>145</v>
      </c>
      <c r="E15" s="307">
        <v>0</v>
      </c>
      <c r="F15" s="307">
        <v>0</v>
      </c>
      <c r="G15" s="307">
        <v>0</v>
      </c>
      <c r="H15" s="307">
        <v>0</v>
      </c>
      <c r="I15" s="307">
        <v>0</v>
      </c>
      <c r="J15" s="307">
        <v>0</v>
      </c>
      <c r="K15" s="307">
        <v>0</v>
      </c>
      <c r="L15" s="308">
        <v>0</v>
      </c>
      <c r="M15" s="307">
        <v>0</v>
      </c>
      <c r="N15" s="307">
        <v>0</v>
      </c>
      <c r="O15" s="307">
        <v>0</v>
      </c>
      <c r="P15" s="307">
        <v>0</v>
      </c>
      <c r="Q15" s="307"/>
    </row>
    <row r="16" spans="3:17" ht="13.5" thickBot="1">
      <c r="C16" s="12"/>
      <c r="D16" s="515" t="s">
        <v>81</v>
      </c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516"/>
    </row>
    <row r="17" spans="1:17" ht="12.75">
      <c r="A17" s="195" t="str">
        <f>Info!$B$2</f>
        <v>922</v>
      </c>
      <c r="B17" s="195" t="s">
        <v>269</v>
      </c>
      <c r="C17" s="319" t="s">
        <v>270</v>
      </c>
      <c r="D17" s="201" t="s">
        <v>84</v>
      </c>
      <c r="E17" s="253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15">
        <f>SUM(E17:P17)</f>
        <v>0</v>
      </c>
    </row>
    <row r="18" spans="1:17" ht="12.75">
      <c r="A18" s="195" t="str">
        <f>Info!$B$2</f>
        <v>922</v>
      </c>
      <c r="B18" s="195" t="s">
        <v>269</v>
      </c>
      <c r="C18" s="319" t="s">
        <v>271</v>
      </c>
      <c r="D18" s="201" t="s">
        <v>85</v>
      </c>
      <c r="E18" s="255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16">
        <f>SUM(E18:P18)</f>
        <v>0</v>
      </c>
    </row>
    <row r="19" spans="1:17" ht="12.75">
      <c r="A19" s="195" t="str">
        <f>Info!$B$2</f>
        <v>922</v>
      </c>
      <c r="B19" s="195" t="s">
        <v>269</v>
      </c>
      <c r="C19" s="319" t="s">
        <v>272</v>
      </c>
      <c r="D19" s="201" t="s">
        <v>86</v>
      </c>
      <c r="E19" s="256"/>
      <c r="F19" s="74">
        <v>1</v>
      </c>
      <c r="G19" s="74"/>
      <c r="H19" s="74">
        <v>71</v>
      </c>
      <c r="I19" s="74">
        <v>54</v>
      </c>
      <c r="J19" s="74">
        <v>148</v>
      </c>
      <c r="K19" s="74"/>
      <c r="L19" s="74"/>
      <c r="M19" s="74">
        <v>273</v>
      </c>
      <c r="N19" s="74">
        <v>42</v>
      </c>
      <c r="O19" s="74">
        <v>2</v>
      </c>
      <c r="P19" s="74">
        <v>25</v>
      </c>
      <c r="Q19" s="16">
        <f>SUM(E19:P19)</f>
        <v>616</v>
      </c>
    </row>
    <row r="20" spans="1:17" ht="12.75">
      <c r="A20" s="195" t="str">
        <f>Info!$B$2</f>
        <v>922</v>
      </c>
      <c r="B20" s="195" t="s">
        <v>269</v>
      </c>
      <c r="C20" s="319" t="s">
        <v>273</v>
      </c>
      <c r="D20" s="201" t="s">
        <v>87</v>
      </c>
      <c r="E20" s="255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16">
        <f>SUM(E20:P20)</f>
        <v>0</v>
      </c>
    </row>
    <row r="21" spans="1:17" ht="12.75">
      <c r="A21" s="195" t="str">
        <f>Info!$B$2</f>
        <v>922</v>
      </c>
      <c r="B21" s="195" t="s">
        <v>269</v>
      </c>
      <c r="C21" s="320" t="s">
        <v>274</v>
      </c>
      <c r="D21" s="201" t="s">
        <v>88</v>
      </c>
      <c r="E21" s="183">
        <f>+E22+E23+E24</f>
        <v>28</v>
      </c>
      <c r="F21" s="146">
        <f>+F22+F23+F24</f>
        <v>2</v>
      </c>
      <c r="G21" s="146">
        <f aca="true" t="shared" si="0" ref="G21:P21">+G22+G23+G24</f>
        <v>0</v>
      </c>
      <c r="H21" s="146">
        <f t="shared" si="0"/>
        <v>0</v>
      </c>
      <c r="I21" s="146">
        <f t="shared" si="0"/>
        <v>33</v>
      </c>
      <c r="J21" s="146">
        <f t="shared" si="0"/>
        <v>54</v>
      </c>
      <c r="K21" s="146">
        <f t="shared" si="0"/>
        <v>0</v>
      </c>
      <c r="L21" s="146">
        <f t="shared" si="0"/>
        <v>20</v>
      </c>
      <c r="M21" s="146">
        <f t="shared" si="0"/>
        <v>6</v>
      </c>
      <c r="N21" s="146">
        <f t="shared" si="0"/>
        <v>11</v>
      </c>
      <c r="O21" s="146">
        <f t="shared" si="0"/>
        <v>0</v>
      </c>
      <c r="P21" s="146">
        <f t="shared" si="0"/>
        <v>7</v>
      </c>
      <c r="Q21" s="16">
        <f aca="true" t="shared" si="1" ref="Q21:Q28">SUM(E21:P21)</f>
        <v>161</v>
      </c>
    </row>
    <row r="22" spans="1:17" ht="12.75">
      <c r="A22" s="195" t="str">
        <f>Info!$B$2</f>
        <v>922</v>
      </c>
      <c r="B22" s="195" t="s">
        <v>269</v>
      </c>
      <c r="C22" s="321" t="s">
        <v>275</v>
      </c>
      <c r="D22" s="202" t="s">
        <v>276</v>
      </c>
      <c r="E22" s="255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16">
        <f t="shared" si="1"/>
        <v>0</v>
      </c>
    </row>
    <row r="23" spans="1:17" ht="12.75">
      <c r="A23" s="195" t="str">
        <f>Info!$B$2</f>
        <v>922</v>
      </c>
      <c r="B23" s="195" t="s">
        <v>269</v>
      </c>
      <c r="C23" s="321" t="s">
        <v>277</v>
      </c>
      <c r="D23" s="202" t="s">
        <v>278</v>
      </c>
      <c r="E23" s="256">
        <v>28</v>
      </c>
      <c r="F23" s="74">
        <v>2</v>
      </c>
      <c r="G23" s="74"/>
      <c r="H23" s="74"/>
      <c r="I23" s="74">
        <v>33</v>
      </c>
      <c r="J23" s="74">
        <v>54</v>
      </c>
      <c r="K23" s="74"/>
      <c r="L23" s="74">
        <v>20</v>
      </c>
      <c r="M23" s="74">
        <v>6</v>
      </c>
      <c r="N23" s="74">
        <v>11</v>
      </c>
      <c r="O23" s="74">
        <v>0</v>
      </c>
      <c r="P23" s="74">
        <v>7</v>
      </c>
      <c r="Q23" s="16">
        <f t="shared" si="1"/>
        <v>161</v>
      </c>
    </row>
    <row r="24" spans="1:17" ht="12.75">
      <c r="A24" s="195" t="str">
        <f>Info!$B$2</f>
        <v>922</v>
      </c>
      <c r="B24" s="195" t="s">
        <v>269</v>
      </c>
      <c r="C24" s="321" t="s">
        <v>279</v>
      </c>
      <c r="D24" s="202" t="s">
        <v>280</v>
      </c>
      <c r="E24" s="256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16">
        <f t="shared" si="1"/>
        <v>0</v>
      </c>
    </row>
    <row r="25" spans="1:17" ht="12.75">
      <c r="A25" s="195" t="str">
        <f>Info!$B$2</f>
        <v>922</v>
      </c>
      <c r="B25" s="195" t="s">
        <v>269</v>
      </c>
      <c r="C25" s="320" t="s">
        <v>281</v>
      </c>
      <c r="D25" s="201" t="s">
        <v>89</v>
      </c>
      <c r="E25" s="177">
        <f>+E26+E27+E28</f>
        <v>181</v>
      </c>
      <c r="F25" s="178">
        <f>+F26+F27+F28</f>
        <v>10</v>
      </c>
      <c r="G25" s="178">
        <f aca="true" t="shared" si="2" ref="G25:P25">+G26+G27+G28</f>
        <v>0</v>
      </c>
      <c r="H25" s="178">
        <f t="shared" si="2"/>
        <v>0</v>
      </c>
      <c r="I25" s="178">
        <f t="shared" si="2"/>
        <v>429</v>
      </c>
      <c r="J25" s="178">
        <f t="shared" si="2"/>
        <v>629</v>
      </c>
      <c r="K25" s="178">
        <f t="shared" si="2"/>
        <v>0</v>
      </c>
      <c r="L25" s="178">
        <f t="shared" si="2"/>
        <v>96</v>
      </c>
      <c r="M25" s="178">
        <f t="shared" si="2"/>
        <v>25</v>
      </c>
      <c r="N25" s="178">
        <f t="shared" si="2"/>
        <v>105</v>
      </c>
      <c r="O25" s="178">
        <f t="shared" si="2"/>
        <v>5</v>
      </c>
      <c r="P25" s="178">
        <f t="shared" si="2"/>
        <v>62</v>
      </c>
      <c r="Q25" s="16">
        <f t="shared" si="1"/>
        <v>1542</v>
      </c>
    </row>
    <row r="26" spans="1:17" ht="12.75">
      <c r="A26" s="195" t="str">
        <f>Info!$B$2</f>
        <v>922</v>
      </c>
      <c r="B26" s="195" t="s">
        <v>269</v>
      </c>
      <c r="C26" s="321" t="s">
        <v>282</v>
      </c>
      <c r="D26" s="203" t="s">
        <v>283</v>
      </c>
      <c r="E26" s="256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16">
        <f t="shared" si="1"/>
        <v>0</v>
      </c>
    </row>
    <row r="27" spans="1:17" ht="12.75">
      <c r="A27" s="195" t="str">
        <f>Info!$B$2</f>
        <v>922</v>
      </c>
      <c r="B27" s="195" t="s">
        <v>269</v>
      </c>
      <c r="C27" s="321" t="s">
        <v>284</v>
      </c>
      <c r="D27" s="203" t="s">
        <v>285</v>
      </c>
      <c r="E27" s="256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16">
        <f t="shared" si="1"/>
        <v>0</v>
      </c>
    </row>
    <row r="28" spans="1:17" ht="12.75">
      <c r="A28" s="195" t="str">
        <f>Info!$B$2</f>
        <v>922</v>
      </c>
      <c r="B28" s="195" t="s">
        <v>269</v>
      </c>
      <c r="C28" s="321" t="s">
        <v>286</v>
      </c>
      <c r="D28" s="203" t="s">
        <v>287</v>
      </c>
      <c r="E28" s="256">
        <v>181</v>
      </c>
      <c r="F28" s="74">
        <v>10</v>
      </c>
      <c r="G28" s="74"/>
      <c r="H28" s="74"/>
      <c r="I28" s="74">
        <v>429</v>
      </c>
      <c r="J28" s="74">
        <v>629</v>
      </c>
      <c r="K28" s="74"/>
      <c r="L28" s="74">
        <v>96</v>
      </c>
      <c r="M28" s="74">
        <v>25</v>
      </c>
      <c r="N28" s="74">
        <v>105</v>
      </c>
      <c r="O28" s="74">
        <v>5</v>
      </c>
      <c r="P28" s="74">
        <v>62</v>
      </c>
      <c r="Q28" s="16">
        <f t="shared" si="1"/>
        <v>1542</v>
      </c>
    </row>
    <row r="29" spans="1:17" ht="13.5" thickBot="1">
      <c r="A29" s="195" t="str">
        <f>Info!$B$2</f>
        <v>922</v>
      </c>
      <c r="B29" s="195" t="s">
        <v>269</v>
      </c>
      <c r="C29" s="322" t="s">
        <v>288</v>
      </c>
      <c r="D29" s="204" t="s">
        <v>78</v>
      </c>
      <c r="E29" s="140">
        <f>+E17+E18+E19+E20+E21+E25</f>
        <v>209</v>
      </c>
      <c r="F29" s="42">
        <f>+F17+F18+F19+F20+F21+F25</f>
        <v>13</v>
      </c>
      <c r="G29" s="42">
        <f aca="true" t="shared" si="3" ref="G29:O29">+G17+G18+G19+G20+G21+G25</f>
        <v>0</v>
      </c>
      <c r="H29" s="42">
        <f t="shared" si="3"/>
        <v>71</v>
      </c>
      <c r="I29" s="42">
        <f t="shared" si="3"/>
        <v>516</v>
      </c>
      <c r="J29" s="42">
        <f t="shared" si="3"/>
        <v>831</v>
      </c>
      <c r="K29" s="42">
        <f t="shared" si="3"/>
        <v>0</v>
      </c>
      <c r="L29" s="42">
        <f t="shared" si="3"/>
        <v>116</v>
      </c>
      <c r="M29" s="42">
        <f t="shared" si="3"/>
        <v>304</v>
      </c>
      <c r="N29" s="42">
        <f t="shared" si="3"/>
        <v>158</v>
      </c>
      <c r="O29" s="42">
        <f t="shared" si="3"/>
        <v>7</v>
      </c>
      <c r="P29" s="42">
        <f>+P17+P18+P19+P20+P21+P25</f>
        <v>94</v>
      </c>
      <c r="Q29" s="17">
        <f>+Q17+Q18+Q19+Q20+Q21+Q25</f>
        <v>2319</v>
      </c>
    </row>
    <row r="30" spans="1:17" ht="13.5" thickBot="1">
      <c r="A30" s="195" t="str">
        <f>Info!$B$2</f>
        <v>922</v>
      </c>
      <c r="B30" s="195" t="s">
        <v>269</v>
      </c>
      <c r="C30" s="13"/>
      <c r="D30" s="515" t="s">
        <v>90</v>
      </c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516"/>
    </row>
    <row r="31" spans="1:17" ht="12.75">
      <c r="A31" s="195" t="str">
        <f>Info!$B$2</f>
        <v>922</v>
      </c>
      <c r="B31" s="195" t="s">
        <v>269</v>
      </c>
      <c r="C31" s="319" t="s">
        <v>289</v>
      </c>
      <c r="D31" s="205" t="s">
        <v>91</v>
      </c>
      <c r="E31" s="253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15">
        <f>SUM(E31:P31)</f>
        <v>0</v>
      </c>
    </row>
    <row r="32" spans="1:17" ht="12.75">
      <c r="A32" s="195" t="str">
        <f>Info!$B$2</f>
        <v>922</v>
      </c>
      <c r="B32" s="195" t="s">
        <v>269</v>
      </c>
      <c r="C32" s="320" t="s">
        <v>290</v>
      </c>
      <c r="D32" s="205" t="s">
        <v>92</v>
      </c>
      <c r="E32" s="179"/>
      <c r="F32" s="180"/>
      <c r="G32" s="181"/>
      <c r="H32" s="181"/>
      <c r="I32" s="181"/>
      <c r="J32" s="180"/>
      <c r="K32" s="180"/>
      <c r="L32" s="180"/>
      <c r="M32" s="181"/>
      <c r="N32" s="181"/>
      <c r="O32" s="181"/>
      <c r="P32" s="181"/>
      <c r="Q32" s="182"/>
    </row>
    <row r="33" spans="1:17" ht="12.75">
      <c r="A33" s="195" t="str">
        <f>Info!$B$2</f>
        <v>922</v>
      </c>
      <c r="B33" s="195" t="s">
        <v>269</v>
      </c>
      <c r="C33" s="319" t="s">
        <v>291</v>
      </c>
      <c r="D33" s="206" t="s">
        <v>93</v>
      </c>
      <c r="E33" s="184">
        <f>+E34+E35+E36+E37</f>
        <v>0</v>
      </c>
      <c r="F33" s="185">
        <f aca="true" t="shared" si="4" ref="F33:P33">+F34+F35+F36+F37</f>
        <v>0</v>
      </c>
      <c r="G33" s="185">
        <f t="shared" si="4"/>
        <v>0</v>
      </c>
      <c r="H33" s="185">
        <f t="shared" si="4"/>
        <v>0</v>
      </c>
      <c r="I33" s="185">
        <f t="shared" si="4"/>
        <v>0</v>
      </c>
      <c r="J33" s="185">
        <f t="shared" si="4"/>
        <v>0</v>
      </c>
      <c r="K33" s="185">
        <f t="shared" si="4"/>
        <v>0</v>
      </c>
      <c r="L33" s="185">
        <f t="shared" si="4"/>
        <v>0</v>
      </c>
      <c r="M33" s="185">
        <f t="shared" si="4"/>
        <v>0</v>
      </c>
      <c r="N33" s="185">
        <f t="shared" si="4"/>
        <v>0</v>
      </c>
      <c r="O33" s="185">
        <f t="shared" si="4"/>
        <v>0</v>
      </c>
      <c r="P33" s="185">
        <f t="shared" si="4"/>
        <v>0</v>
      </c>
      <c r="Q33" s="16">
        <f aca="true" t="shared" si="5" ref="Q33:Q41">SUM(E33:P33)</f>
        <v>0</v>
      </c>
    </row>
    <row r="34" spans="1:17" ht="12.75">
      <c r="A34" s="195" t="str">
        <f>Info!$B$2</f>
        <v>922</v>
      </c>
      <c r="B34" s="195" t="s">
        <v>269</v>
      </c>
      <c r="C34" s="321" t="s">
        <v>292</v>
      </c>
      <c r="D34" s="207" t="s">
        <v>293</v>
      </c>
      <c r="E34" s="255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16">
        <f t="shared" si="5"/>
        <v>0</v>
      </c>
    </row>
    <row r="35" spans="1:17" ht="12.75">
      <c r="A35" s="195" t="str">
        <f>Info!$B$2</f>
        <v>922</v>
      </c>
      <c r="B35" s="195" t="s">
        <v>269</v>
      </c>
      <c r="C35" s="321" t="s">
        <v>294</v>
      </c>
      <c r="D35" s="207" t="s">
        <v>295</v>
      </c>
      <c r="E35" s="255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16">
        <f t="shared" si="5"/>
        <v>0</v>
      </c>
    </row>
    <row r="36" spans="1:17" ht="22.5">
      <c r="A36" s="195" t="str">
        <f>Info!$B$2</f>
        <v>922</v>
      </c>
      <c r="B36" s="195" t="s">
        <v>269</v>
      </c>
      <c r="C36" s="321" t="s">
        <v>296</v>
      </c>
      <c r="D36" s="207" t="s">
        <v>297</v>
      </c>
      <c r="E36" s="255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16">
        <f t="shared" si="5"/>
        <v>0</v>
      </c>
    </row>
    <row r="37" spans="1:17" ht="12.75">
      <c r="A37" s="195" t="str">
        <f>Info!$B$2</f>
        <v>922</v>
      </c>
      <c r="B37" s="195" t="s">
        <v>269</v>
      </c>
      <c r="C37" s="321" t="s">
        <v>298</v>
      </c>
      <c r="D37" s="207" t="s">
        <v>299</v>
      </c>
      <c r="E37" s="255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16">
        <f t="shared" si="5"/>
        <v>0</v>
      </c>
    </row>
    <row r="38" spans="1:17" ht="12.75">
      <c r="A38" s="195" t="str">
        <f>Info!$B$2</f>
        <v>922</v>
      </c>
      <c r="B38" s="195" t="s">
        <v>269</v>
      </c>
      <c r="C38" s="319" t="s">
        <v>300</v>
      </c>
      <c r="D38" s="206" t="s">
        <v>94</v>
      </c>
      <c r="E38" s="184">
        <f>+E39+E40+E41</f>
        <v>0</v>
      </c>
      <c r="F38" s="185">
        <f aca="true" t="shared" si="6" ref="F38:P38">+F39+F40+F41</f>
        <v>0</v>
      </c>
      <c r="G38" s="185">
        <f t="shared" si="6"/>
        <v>0</v>
      </c>
      <c r="H38" s="185">
        <f t="shared" si="6"/>
        <v>0</v>
      </c>
      <c r="I38" s="185">
        <f t="shared" si="6"/>
        <v>0</v>
      </c>
      <c r="J38" s="185">
        <f t="shared" si="6"/>
        <v>0</v>
      </c>
      <c r="K38" s="185">
        <f t="shared" si="6"/>
        <v>0</v>
      </c>
      <c r="L38" s="185">
        <f t="shared" si="6"/>
        <v>0</v>
      </c>
      <c r="M38" s="185">
        <f t="shared" si="6"/>
        <v>0</v>
      </c>
      <c r="N38" s="185">
        <f t="shared" si="6"/>
        <v>0</v>
      </c>
      <c r="O38" s="185">
        <f t="shared" si="6"/>
        <v>0</v>
      </c>
      <c r="P38" s="185">
        <f t="shared" si="6"/>
        <v>0</v>
      </c>
      <c r="Q38" s="16">
        <f t="shared" si="5"/>
        <v>0</v>
      </c>
    </row>
    <row r="39" spans="1:17" ht="12.75">
      <c r="A39" s="195" t="str">
        <f>Info!$B$2</f>
        <v>922</v>
      </c>
      <c r="B39" s="195" t="s">
        <v>269</v>
      </c>
      <c r="C39" s="321" t="s">
        <v>301</v>
      </c>
      <c r="D39" s="207" t="s">
        <v>293</v>
      </c>
      <c r="E39" s="255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16">
        <f t="shared" si="5"/>
        <v>0</v>
      </c>
    </row>
    <row r="40" spans="1:17" ht="12.75">
      <c r="A40" s="195" t="str">
        <f>Info!$B$2</f>
        <v>922</v>
      </c>
      <c r="B40" s="195" t="s">
        <v>269</v>
      </c>
      <c r="C40" s="321" t="s">
        <v>302</v>
      </c>
      <c r="D40" s="207" t="s">
        <v>295</v>
      </c>
      <c r="E40" s="255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16">
        <f t="shared" si="5"/>
        <v>0</v>
      </c>
    </row>
    <row r="41" spans="1:17" ht="12.75">
      <c r="A41" s="195" t="str">
        <f>Info!$B$2</f>
        <v>922</v>
      </c>
      <c r="B41" s="195" t="s">
        <v>269</v>
      </c>
      <c r="C41" s="321" t="s">
        <v>303</v>
      </c>
      <c r="D41" s="207" t="s">
        <v>299</v>
      </c>
      <c r="E41" s="255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16">
        <f t="shared" si="5"/>
        <v>0</v>
      </c>
    </row>
    <row r="42" spans="1:17" ht="12.75">
      <c r="A42" s="195" t="str">
        <f>Info!$B$2</f>
        <v>922</v>
      </c>
      <c r="B42" s="195" t="s">
        <v>269</v>
      </c>
      <c r="C42" s="319" t="s">
        <v>304</v>
      </c>
      <c r="D42" s="205" t="s">
        <v>95</v>
      </c>
      <c r="E42" s="256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16">
        <f>SUM(E42:P42)</f>
        <v>0</v>
      </c>
    </row>
    <row r="43" spans="1:17" ht="12.75">
      <c r="A43" s="195" t="str">
        <f>Info!$B$2</f>
        <v>922</v>
      </c>
      <c r="B43" s="195" t="s">
        <v>269</v>
      </c>
      <c r="C43" s="319" t="s">
        <v>305</v>
      </c>
      <c r="D43" s="205" t="s">
        <v>96</v>
      </c>
      <c r="E43" s="179"/>
      <c r="F43" s="180"/>
      <c r="G43" s="181"/>
      <c r="H43" s="181"/>
      <c r="I43" s="181"/>
      <c r="J43" s="180"/>
      <c r="K43" s="180"/>
      <c r="L43" s="180"/>
      <c r="M43" s="181"/>
      <c r="N43" s="181"/>
      <c r="O43" s="181"/>
      <c r="P43" s="181"/>
      <c r="Q43" s="145"/>
    </row>
    <row r="44" spans="1:17" ht="22.5">
      <c r="A44" s="195" t="str">
        <f>Info!$B$2</f>
        <v>922</v>
      </c>
      <c r="B44" s="195" t="s">
        <v>269</v>
      </c>
      <c r="C44" s="320" t="s">
        <v>306</v>
      </c>
      <c r="D44" s="206" t="s">
        <v>97</v>
      </c>
      <c r="E44" s="255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16">
        <f>SUM(E44:P44)</f>
        <v>0</v>
      </c>
    </row>
    <row r="45" spans="1:17" ht="33.75">
      <c r="A45" s="195" t="str">
        <f>Info!$B$2</f>
        <v>922</v>
      </c>
      <c r="B45" s="195" t="s">
        <v>269</v>
      </c>
      <c r="C45" s="320" t="s">
        <v>307</v>
      </c>
      <c r="D45" s="206" t="s">
        <v>308</v>
      </c>
      <c r="E45" s="256">
        <v>3431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16">
        <f>SUM(E45:P45)</f>
        <v>3431</v>
      </c>
    </row>
    <row r="46" spans="1:17" ht="22.5">
      <c r="A46" s="195" t="str">
        <f>Info!$B$2</f>
        <v>922</v>
      </c>
      <c r="B46" s="195" t="s">
        <v>269</v>
      </c>
      <c r="C46" s="321" t="s">
        <v>309</v>
      </c>
      <c r="D46" s="206" t="s">
        <v>310</v>
      </c>
      <c r="E46" s="256">
        <v>24559</v>
      </c>
      <c r="F46" s="75">
        <v>38</v>
      </c>
      <c r="G46" s="75"/>
      <c r="H46" s="75"/>
      <c r="I46" s="75">
        <v>452</v>
      </c>
      <c r="J46" s="75">
        <v>523</v>
      </c>
      <c r="K46" s="75"/>
      <c r="L46" s="75">
        <v>325</v>
      </c>
      <c r="M46" s="75">
        <v>811</v>
      </c>
      <c r="N46" s="75">
        <v>148</v>
      </c>
      <c r="O46" s="75">
        <v>6</v>
      </c>
      <c r="P46" s="75">
        <v>88</v>
      </c>
      <c r="Q46" s="16">
        <f>SUM(E46:P46)</f>
        <v>26950</v>
      </c>
    </row>
    <row r="47" spans="1:17" ht="12.75">
      <c r="A47" s="195" t="str">
        <f>Info!$B$2</f>
        <v>922</v>
      </c>
      <c r="B47" s="195" t="s">
        <v>269</v>
      </c>
      <c r="C47" s="319">
        <v>20500</v>
      </c>
      <c r="D47" s="205" t="s">
        <v>99</v>
      </c>
      <c r="E47" s="255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16">
        <f>SUM(E47:P47)</f>
        <v>0</v>
      </c>
    </row>
    <row r="48" spans="1:17" ht="12.75">
      <c r="A48" s="195" t="str">
        <f>Info!$B$2</f>
        <v>922</v>
      </c>
      <c r="B48" s="195" t="s">
        <v>269</v>
      </c>
      <c r="C48" s="320" t="s">
        <v>311</v>
      </c>
      <c r="D48" s="205" t="s">
        <v>100</v>
      </c>
      <c r="E48" s="179"/>
      <c r="F48" s="180"/>
      <c r="G48" s="181"/>
      <c r="H48" s="181"/>
      <c r="I48" s="181"/>
      <c r="J48" s="180"/>
      <c r="K48" s="180"/>
      <c r="L48" s="180"/>
      <c r="M48" s="181"/>
      <c r="N48" s="181"/>
      <c r="O48" s="181"/>
      <c r="P48" s="181"/>
      <c r="Q48" s="145"/>
    </row>
    <row r="49" spans="1:17" ht="12.75">
      <c r="A49" s="195" t="str">
        <f>Info!$B$2</f>
        <v>922</v>
      </c>
      <c r="B49" s="195" t="s">
        <v>269</v>
      </c>
      <c r="C49" s="319" t="s">
        <v>312</v>
      </c>
      <c r="D49" s="206" t="s">
        <v>101</v>
      </c>
      <c r="E49" s="256">
        <v>4692</v>
      </c>
      <c r="F49" s="75">
        <v>152</v>
      </c>
      <c r="G49" s="75"/>
      <c r="H49" s="75">
        <v>87</v>
      </c>
      <c r="I49" s="75">
        <v>2643</v>
      </c>
      <c r="J49" s="75">
        <v>8284</v>
      </c>
      <c r="K49" s="75"/>
      <c r="L49" s="75">
        <v>2026</v>
      </c>
      <c r="M49" s="75">
        <v>958</v>
      </c>
      <c r="N49" s="75">
        <v>1294</v>
      </c>
      <c r="O49" s="75">
        <v>54</v>
      </c>
      <c r="P49" s="75">
        <v>770</v>
      </c>
      <c r="Q49" s="16">
        <f>SUM(E49:P49)</f>
        <v>20960</v>
      </c>
    </row>
    <row r="50" spans="1:17" ht="12.75">
      <c r="A50" s="195" t="str">
        <f>Info!$B$2</f>
        <v>922</v>
      </c>
      <c r="B50" s="195" t="s">
        <v>269</v>
      </c>
      <c r="C50" s="319" t="s">
        <v>313</v>
      </c>
      <c r="D50" s="206" t="s">
        <v>102</v>
      </c>
      <c r="E50" s="256">
        <v>1951</v>
      </c>
      <c r="F50" s="75">
        <v>81</v>
      </c>
      <c r="G50" s="75"/>
      <c r="H50" s="75">
        <v>319</v>
      </c>
      <c r="I50" s="75">
        <v>832</v>
      </c>
      <c r="J50" s="75">
        <v>2777</v>
      </c>
      <c r="K50" s="75"/>
      <c r="L50" s="75">
        <v>259</v>
      </c>
      <c r="M50" s="75">
        <v>593</v>
      </c>
      <c r="N50" s="75">
        <v>468</v>
      </c>
      <c r="O50" s="75">
        <v>20</v>
      </c>
      <c r="P50" s="75">
        <v>278</v>
      </c>
      <c r="Q50" s="16">
        <f>SUM(E50:P50)</f>
        <v>7578</v>
      </c>
    </row>
    <row r="51" spans="1:17" ht="12.75">
      <c r="A51" s="195" t="str">
        <f>Info!$B$2</f>
        <v>922</v>
      </c>
      <c r="B51" s="195" t="s">
        <v>269</v>
      </c>
      <c r="C51" s="319" t="s">
        <v>314</v>
      </c>
      <c r="D51" s="206" t="s">
        <v>103</v>
      </c>
      <c r="E51" s="256">
        <v>2254</v>
      </c>
      <c r="F51" s="75">
        <v>52</v>
      </c>
      <c r="G51" s="75"/>
      <c r="H51" s="75">
        <v>5</v>
      </c>
      <c r="I51" s="75">
        <v>6853</v>
      </c>
      <c r="J51" s="75">
        <v>6168</v>
      </c>
      <c r="K51" s="75">
        <v>362</v>
      </c>
      <c r="L51" s="75">
        <v>718</v>
      </c>
      <c r="M51" s="75">
        <v>602</v>
      </c>
      <c r="N51" s="75">
        <v>1167</v>
      </c>
      <c r="O51" s="75">
        <v>49</v>
      </c>
      <c r="P51" s="75">
        <v>696</v>
      </c>
      <c r="Q51" s="16">
        <f>SUM(E51:P51)</f>
        <v>18926</v>
      </c>
    </row>
    <row r="52" spans="1:17" ht="12.75">
      <c r="A52" s="195" t="str">
        <f>Info!$B$2</f>
        <v>922</v>
      </c>
      <c r="B52" s="195" t="s">
        <v>269</v>
      </c>
      <c r="C52" s="319" t="s">
        <v>315</v>
      </c>
      <c r="D52" s="205" t="s">
        <v>104</v>
      </c>
      <c r="E52" s="255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16">
        <f>SUM(E52:P52)</f>
        <v>0</v>
      </c>
    </row>
    <row r="53" spans="1:17" ht="12.75">
      <c r="A53" s="195" t="str">
        <f>Info!$B$2</f>
        <v>922</v>
      </c>
      <c r="B53" s="195" t="s">
        <v>269</v>
      </c>
      <c r="C53" s="319" t="s">
        <v>316</v>
      </c>
      <c r="D53" s="208" t="s">
        <v>105</v>
      </c>
      <c r="E53" s="179"/>
      <c r="F53" s="180"/>
      <c r="G53" s="181"/>
      <c r="H53" s="181"/>
      <c r="I53" s="181"/>
      <c r="J53" s="180"/>
      <c r="K53" s="180"/>
      <c r="L53" s="180"/>
      <c r="M53" s="181"/>
      <c r="N53" s="181"/>
      <c r="O53" s="181"/>
      <c r="P53" s="181"/>
      <c r="Q53" s="145"/>
    </row>
    <row r="54" spans="1:17" ht="12.75">
      <c r="A54" s="195" t="str">
        <f>Info!$B$2</f>
        <v>922</v>
      </c>
      <c r="B54" s="195" t="s">
        <v>269</v>
      </c>
      <c r="C54" s="319" t="s">
        <v>317</v>
      </c>
      <c r="D54" s="209" t="s">
        <v>106</v>
      </c>
      <c r="E54" s="256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16">
        <f aca="true" t="shared" si="7" ref="Q54:Q63">SUM(E54:P54)</f>
        <v>0</v>
      </c>
    </row>
    <row r="55" spans="1:17" ht="12.75">
      <c r="A55" s="195" t="str">
        <f>Info!$B$2</f>
        <v>922</v>
      </c>
      <c r="B55" s="195" t="s">
        <v>269</v>
      </c>
      <c r="C55" s="319" t="s">
        <v>318</v>
      </c>
      <c r="D55" s="209" t="s">
        <v>107</v>
      </c>
      <c r="E55" s="255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16">
        <f t="shared" si="7"/>
        <v>0</v>
      </c>
    </row>
    <row r="56" spans="1:17" ht="12.75">
      <c r="A56" s="195" t="str">
        <f>Info!$B$2</f>
        <v>922</v>
      </c>
      <c r="B56" s="195" t="s">
        <v>269</v>
      </c>
      <c r="C56" s="319" t="s">
        <v>319</v>
      </c>
      <c r="D56" s="209" t="s">
        <v>108</v>
      </c>
      <c r="E56" s="177">
        <f>+E57+E58</f>
        <v>0</v>
      </c>
      <c r="F56" s="178">
        <f>+F57+F58</f>
        <v>0</v>
      </c>
      <c r="G56" s="178">
        <f aca="true" t="shared" si="8" ref="G56:P56">+G57+G58</f>
        <v>0</v>
      </c>
      <c r="H56" s="178">
        <f t="shared" si="8"/>
        <v>0</v>
      </c>
      <c r="I56" s="178">
        <f t="shared" si="8"/>
        <v>0</v>
      </c>
      <c r="J56" s="178">
        <f t="shared" si="8"/>
        <v>0</v>
      </c>
      <c r="K56" s="178">
        <f t="shared" si="8"/>
        <v>0</v>
      </c>
      <c r="L56" s="178">
        <f t="shared" si="8"/>
        <v>0</v>
      </c>
      <c r="M56" s="178">
        <f t="shared" si="8"/>
        <v>0</v>
      </c>
      <c r="N56" s="178">
        <f t="shared" si="8"/>
        <v>0</v>
      </c>
      <c r="O56" s="178">
        <f t="shared" si="8"/>
        <v>0</v>
      </c>
      <c r="P56" s="178">
        <f t="shared" si="8"/>
        <v>0</v>
      </c>
      <c r="Q56" s="16">
        <f>SUM(E56:P56)</f>
        <v>0</v>
      </c>
    </row>
    <row r="57" spans="1:17" ht="12.75">
      <c r="A57" s="195" t="str">
        <f>Info!$B$2</f>
        <v>922</v>
      </c>
      <c r="B57" s="195" t="s">
        <v>269</v>
      </c>
      <c r="C57" s="323" t="s">
        <v>320</v>
      </c>
      <c r="D57" s="209" t="s">
        <v>321</v>
      </c>
      <c r="E57" s="256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6">
        <f>SUM(E57:P57)</f>
        <v>0</v>
      </c>
    </row>
    <row r="58" spans="1:17" ht="12.75">
      <c r="A58" s="195" t="str">
        <f>Info!$B$2</f>
        <v>922</v>
      </c>
      <c r="B58" s="195" t="s">
        <v>269</v>
      </c>
      <c r="C58" s="323" t="s">
        <v>322</v>
      </c>
      <c r="D58" s="209" t="s">
        <v>323</v>
      </c>
      <c r="E58" s="256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16">
        <f>SUM(E58:P58)</f>
        <v>0</v>
      </c>
    </row>
    <row r="59" spans="1:17" ht="12.75">
      <c r="A59" s="195" t="str">
        <f>Info!$B$2</f>
        <v>922</v>
      </c>
      <c r="B59" s="195" t="s">
        <v>269</v>
      </c>
      <c r="C59" s="319" t="s">
        <v>324</v>
      </c>
      <c r="D59" s="209" t="s">
        <v>109</v>
      </c>
      <c r="E59" s="255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16">
        <f t="shared" si="7"/>
        <v>0</v>
      </c>
    </row>
    <row r="60" spans="1:17" ht="12.75">
      <c r="A60" s="195" t="str">
        <f>Info!$B$2</f>
        <v>922</v>
      </c>
      <c r="B60" s="195" t="s">
        <v>269</v>
      </c>
      <c r="C60" s="319" t="s">
        <v>325</v>
      </c>
      <c r="D60" s="209" t="s">
        <v>110</v>
      </c>
      <c r="E60" s="256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16">
        <f t="shared" si="7"/>
        <v>0</v>
      </c>
    </row>
    <row r="61" spans="1:17" ht="12.75">
      <c r="A61" s="195" t="str">
        <f>Info!$B$2</f>
        <v>922</v>
      </c>
      <c r="B61" s="195" t="s">
        <v>269</v>
      </c>
      <c r="C61" s="319" t="s">
        <v>326</v>
      </c>
      <c r="D61" s="209" t="s">
        <v>111</v>
      </c>
      <c r="E61" s="255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16">
        <f t="shared" si="7"/>
        <v>0</v>
      </c>
    </row>
    <row r="62" spans="1:17" ht="12.75">
      <c r="A62" s="195" t="str">
        <f>Info!$B$2</f>
        <v>922</v>
      </c>
      <c r="B62" s="195" t="s">
        <v>269</v>
      </c>
      <c r="C62" s="319" t="s">
        <v>327</v>
      </c>
      <c r="D62" s="206" t="s">
        <v>112</v>
      </c>
      <c r="E62" s="256">
        <v>27</v>
      </c>
      <c r="F62" s="75"/>
      <c r="G62" s="75"/>
      <c r="H62" s="75">
        <v>794</v>
      </c>
      <c r="I62" s="75">
        <v>13</v>
      </c>
      <c r="J62" s="75">
        <v>43</v>
      </c>
      <c r="K62" s="75"/>
      <c r="L62" s="75"/>
      <c r="M62" s="75"/>
      <c r="N62" s="75">
        <v>60</v>
      </c>
      <c r="O62" s="75">
        <v>2</v>
      </c>
      <c r="P62" s="75">
        <v>36</v>
      </c>
      <c r="Q62" s="16">
        <f t="shared" si="7"/>
        <v>975</v>
      </c>
    </row>
    <row r="63" spans="1:17" ht="12.75">
      <c r="A63" s="195" t="str">
        <f>Info!$B$2</f>
        <v>922</v>
      </c>
      <c r="B63" s="195" t="s">
        <v>269</v>
      </c>
      <c r="C63" s="319" t="s">
        <v>328</v>
      </c>
      <c r="D63" s="206" t="s">
        <v>113</v>
      </c>
      <c r="E63" s="255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16">
        <f t="shared" si="7"/>
        <v>0</v>
      </c>
    </row>
    <row r="64" spans="1:17" ht="12.75">
      <c r="A64" s="195" t="str">
        <f>Info!$B$2</f>
        <v>922</v>
      </c>
      <c r="B64" s="195" t="s">
        <v>269</v>
      </c>
      <c r="C64" s="320" t="s">
        <v>329</v>
      </c>
      <c r="D64" s="205" t="s">
        <v>114</v>
      </c>
      <c r="E64" s="142"/>
      <c r="F64" s="143"/>
      <c r="G64" s="144"/>
      <c r="H64" s="144"/>
      <c r="I64" s="144"/>
      <c r="J64" s="143"/>
      <c r="K64" s="143"/>
      <c r="L64" s="143"/>
      <c r="M64" s="144"/>
      <c r="N64" s="144"/>
      <c r="O64" s="144"/>
      <c r="P64" s="144"/>
      <c r="Q64" s="145"/>
    </row>
    <row r="65" spans="1:17" ht="12.75">
      <c r="A65" s="195" t="str">
        <f>Info!$B$2</f>
        <v>922</v>
      </c>
      <c r="B65" s="195" t="s">
        <v>269</v>
      </c>
      <c r="C65" s="319" t="s">
        <v>330</v>
      </c>
      <c r="D65" s="206" t="s">
        <v>108</v>
      </c>
      <c r="E65" s="177">
        <f>+E66+E67</f>
        <v>0</v>
      </c>
      <c r="F65" s="178">
        <f>+F66+F67</f>
        <v>0</v>
      </c>
      <c r="G65" s="178">
        <f aca="true" t="shared" si="9" ref="G65:P65">+G66+G67</f>
        <v>0</v>
      </c>
      <c r="H65" s="178">
        <f t="shared" si="9"/>
        <v>0</v>
      </c>
      <c r="I65" s="178">
        <f t="shared" si="9"/>
        <v>0</v>
      </c>
      <c r="J65" s="178">
        <f t="shared" si="9"/>
        <v>0</v>
      </c>
      <c r="K65" s="178">
        <f t="shared" si="9"/>
        <v>0</v>
      </c>
      <c r="L65" s="178">
        <f t="shared" si="9"/>
        <v>0</v>
      </c>
      <c r="M65" s="178">
        <f t="shared" si="9"/>
        <v>0</v>
      </c>
      <c r="N65" s="178">
        <f t="shared" si="9"/>
        <v>0</v>
      </c>
      <c r="O65" s="178">
        <f t="shared" si="9"/>
        <v>0</v>
      </c>
      <c r="P65" s="178">
        <f t="shared" si="9"/>
        <v>0</v>
      </c>
      <c r="Q65" s="16">
        <f>SUM(E65:P65)</f>
        <v>0</v>
      </c>
    </row>
    <row r="66" spans="1:17" ht="12.75">
      <c r="A66" s="195" t="str">
        <f>Info!$B$2</f>
        <v>922</v>
      </c>
      <c r="B66" s="195" t="s">
        <v>269</v>
      </c>
      <c r="C66" s="323" t="s">
        <v>331</v>
      </c>
      <c r="D66" s="209" t="s">
        <v>321</v>
      </c>
      <c r="E66" s="256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16">
        <f aca="true" t="shared" si="10" ref="Q66:Q72">SUM(E66:P66)</f>
        <v>0</v>
      </c>
    </row>
    <row r="67" spans="1:17" ht="12.75">
      <c r="A67" s="195" t="str">
        <f>Info!$B$2</f>
        <v>922</v>
      </c>
      <c r="B67" s="195" t="s">
        <v>269</v>
      </c>
      <c r="C67" s="323" t="s">
        <v>332</v>
      </c>
      <c r="D67" s="209" t="s">
        <v>323</v>
      </c>
      <c r="E67" s="256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16">
        <f t="shared" si="10"/>
        <v>0</v>
      </c>
    </row>
    <row r="68" spans="1:17" ht="12.75">
      <c r="A68" s="195" t="str">
        <f>Info!$B$2</f>
        <v>922</v>
      </c>
      <c r="B68" s="195" t="s">
        <v>269</v>
      </c>
      <c r="C68" s="319" t="s">
        <v>333</v>
      </c>
      <c r="D68" s="210" t="s">
        <v>109</v>
      </c>
      <c r="E68" s="255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16">
        <f t="shared" si="10"/>
        <v>0</v>
      </c>
    </row>
    <row r="69" spans="1:17" ht="12.75">
      <c r="A69" s="195" t="str">
        <f>Info!$B$2</f>
        <v>922</v>
      </c>
      <c r="B69" s="195" t="s">
        <v>269</v>
      </c>
      <c r="C69" s="319" t="s">
        <v>334</v>
      </c>
      <c r="D69" s="206" t="s">
        <v>110</v>
      </c>
      <c r="E69" s="255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16">
        <f t="shared" si="10"/>
        <v>0</v>
      </c>
    </row>
    <row r="70" spans="1:17" ht="12.75">
      <c r="A70" s="195" t="str">
        <f>Info!$B$2</f>
        <v>922</v>
      </c>
      <c r="B70" s="195" t="s">
        <v>269</v>
      </c>
      <c r="C70" s="319" t="s">
        <v>335</v>
      </c>
      <c r="D70" s="206" t="s">
        <v>111</v>
      </c>
      <c r="E70" s="255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16">
        <f t="shared" si="10"/>
        <v>0</v>
      </c>
    </row>
    <row r="71" spans="1:17" ht="12.75">
      <c r="A71" s="195" t="str">
        <f>Info!$B$2</f>
        <v>922</v>
      </c>
      <c r="B71" s="195" t="s">
        <v>269</v>
      </c>
      <c r="C71" s="320" t="s">
        <v>336</v>
      </c>
      <c r="D71" s="206" t="s">
        <v>113</v>
      </c>
      <c r="E71" s="255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16">
        <f t="shared" si="10"/>
        <v>0</v>
      </c>
    </row>
    <row r="72" spans="1:17" ht="12.75">
      <c r="A72" s="195" t="str">
        <f>Info!$B$2</f>
        <v>922</v>
      </c>
      <c r="B72" s="195" t="s">
        <v>269</v>
      </c>
      <c r="C72" s="319" t="s">
        <v>337</v>
      </c>
      <c r="D72" s="206" t="s">
        <v>112</v>
      </c>
      <c r="E72" s="256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16">
        <f t="shared" si="10"/>
        <v>0</v>
      </c>
    </row>
    <row r="73" spans="1:17" ht="12.75">
      <c r="A73" s="195" t="str">
        <f>Info!$B$2</f>
        <v>922</v>
      </c>
      <c r="B73" s="195" t="s">
        <v>269</v>
      </c>
      <c r="C73" s="320" t="s">
        <v>338</v>
      </c>
      <c r="D73" s="205" t="s">
        <v>115</v>
      </c>
      <c r="E73" s="179"/>
      <c r="F73" s="180"/>
      <c r="G73" s="181"/>
      <c r="H73" s="181"/>
      <c r="I73" s="181"/>
      <c r="J73" s="180"/>
      <c r="K73" s="180"/>
      <c r="L73" s="180"/>
      <c r="M73" s="181"/>
      <c r="N73" s="181"/>
      <c r="O73" s="181"/>
      <c r="P73" s="181"/>
      <c r="Q73" s="145"/>
    </row>
    <row r="74" spans="1:17" ht="12.75">
      <c r="A74" s="195" t="str">
        <f>Info!$B$2</f>
        <v>922</v>
      </c>
      <c r="B74" s="195" t="s">
        <v>269</v>
      </c>
      <c r="C74" s="319" t="s">
        <v>339</v>
      </c>
      <c r="D74" s="206" t="s">
        <v>116</v>
      </c>
      <c r="E74" s="256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16">
        <f aca="true" t="shared" si="11" ref="Q74:Q80">SUM(E74:P74)</f>
        <v>0</v>
      </c>
    </row>
    <row r="75" spans="1:17" ht="12.75">
      <c r="A75" s="195" t="str">
        <f>Info!$B$2</f>
        <v>922</v>
      </c>
      <c r="B75" s="195" t="s">
        <v>269</v>
      </c>
      <c r="C75" s="319" t="s">
        <v>340</v>
      </c>
      <c r="D75" s="206" t="s">
        <v>109</v>
      </c>
      <c r="E75" s="255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16">
        <f t="shared" si="11"/>
        <v>0</v>
      </c>
    </row>
    <row r="76" spans="1:17" ht="12.75">
      <c r="A76" s="195" t="str">
        <f>Info!$B$2</f>
        <v>922</v>
      </c>
      <c r="B76" s="195" t="s">
        <v>269</v>
      </c>
      <c r="C76" s="319" t="s">
        <v>341</v>
      </c>
      <c r="D76" s="206" t="s">
        <v>110</v>
      </c>
      <c r="E76" s="255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16">
        <f t="shared" si="11"/>
        <v>0</v>
      </c>
    </row>
    <row r="77" spans="1:17" ht="12.75">
      <c r="A77" s="195" t="str">
        <f>Info!$B$2</f>
        <v>922</v>
      </c>
      <c r="B77" s="195" t="s">
        <v>269</v>
      </c>
      <c r="C77" s="319" t="s">
        <v>342</v>
      </c>
      <c r="D77" s="206" t="s">
        <v>111</v>
      </c>
      <c r="E77" s="256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16">
        <f t="shared" si="11"/>
        <v>0</v>
      </c>
    </row>
    <row r="78" spans="1:17" ht="12.75">
      <c r="A78" s="195" t="str">
        <f>Info!$B$2</f>
        <v>922</v>
      </c>
      <c r="B78" s="195" t="s">
        <v>269</v>
      </c>
      <c r="C78" s="319" t="s">
        <v>343</v>
      </c>
      <c r="D78" s="206" t="s">
        <v>113</v>
      </c>
      <c r="E78" s="255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16">
        <f t="shared" si="11"/>
        <v>0</v>
      </c>
    </row>
    <row r="79" spans="1:17" ht="12.75">
      <c r="A79" s="195" t="str">
        <f>Info!$B$2</f>
        <v>922</v>
      </c>
      <c r="B79" s="195" t="s">
        <v>269</v>
      </c>
      <c r="C79" s="320" t="s">
        <v>344</v>
      </c>
      <c r="D79" s="206" t="s">
        <v>112</v>
      </c>
      <c r="E79" s="256">
        <v>363</v>
      </c>
      <c r="F79" s="75">
        <v>16</v>
      </c>
      <c r="G79" s="75"/>
      <c r="H79" s="75">
        <v>0</v>
      </c>
      <c r="I79" s="75">
        <v>584</v>
      </c>
      <c r="J79" s="75">
        <v>1788</v>
      </c>
      <c r="K79" s="75"/>
      <c r="L79" s="75">
        <v>571</v>
      </c>
      <c r="M79" s="75">
        <v>410</v>
      </c>
      <c r="N79" s="75">
        <v>256</v>
      </c>
      <c r="O79" s="75">
        <v>11</v>
      </c>
      <c r="P79" s="75">
        <v>152</v>
      </c>
      <c r="Q79" s="16">
        <f t="shared" si="11"/>
        <v>4151</v>
      </c>
    </row>
    <row r="80" spans="1:17" ht="12.75">
      <c r="A80" s="195" t="str">
        <f>Info!$B$2</f>
        <v>922</v>
      </c>
      <c r="B80" s="195" t="s">
        <v>269</v>
      </c>
      <c r="C80" s="319" t="s">
        <v>345</v>
      </c>
      <c r="D80" s="205" t="s">
        <v>117</v>
      </c>
      <c r="E80" s="255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16">
        <f t="shared" si="11"/>
        <v>0</v>
      </c>
    </row>
    <row r="81" spans="1:17" ht="13.5" thickBot="1">
      <c r="A81" s="195" t="str">
        <f>Info!$B$2</f>
        <v>922</v>
      </c>
      <c r="B81" s="195" t="s">
        <v>269</v>
      </c>
      <c r="C81" s="322" t="s">
        <v>346</v>
      </c>
      <c r="D81" s="211" t="s">
        <v>118</v>
      </c>
      <c r="E81" s="140">
        <f>+E31+E33+E38+E42+E44+E45+E46+E47+E49+E50+E51+E52+E54+E55+E56+E59+E60+E61+E62+E63+E65+E68+E69+E70+E71+E72+E74+E75+E76+E77+E78+E79+E80+E84</f>
        <v>37277</v>
      </c>
      <c r="F81" s="42">
        <f aca="true" t="shared" si="12" ref="F81:P81">+F31+F33+F38+F42+F44+F45+F46+F47+F49+F50+F51+F52+F54+F55+F56+F59+F60+F61+F62+F63+F65+F68+F69+F70+F71+F72+F74+F75+F76+F77+F78+F79+F80+F84</f>
        <v>339</v>
      </c>
      <c r="G81" s="42">
        <f t="shared" si="12"/>
        <v>0</v>
      </c>
      <c r="H81" s="42">
        <f t="shared" si="12"/>
        <v>1205</v>
      </c>
      <c r="I81" s="42">
        <f t="shared" si="12"/>
        <v>11377</v>
      </c>
      <c r="J81" s="42">
        <f t="shared" si="12"/>
        <v>19583</v>
      </c>
      <c r="K81" s="42">
        <f t="shared" si="12"/>
        <v>362</v>
      </c>
      <c r="L81" s="42">
        <f t="shared" si="12"/>
        <v>3899</v>
      </c>
      <c r="M81" s="42">
        <f t="shared" si="12"/>
        <v>3374</v>
      </c>
      <c r="N81" s="42">
        <f t="shared" si="12"/>
        <v>3393</v>
      </c>
      <c r="O81" s="42">
        <f t="shared" si="12"/>
        <v>142</v>
      </c>
      <c r="P81" s="259">
        <f t="shared" si="12"/>
        <v>2020</v>
      </c>
      <c r="Q81" s="17">
        <f>SUM(E81:P81)</f>
        <v>82971</v>
      </c>
    </row>
    <row r="82" spans="1:17" ht="13.5" thickBot="1">
      <c r="A82" s="195" t="str">
        <f>Info!$B$2</f>
        <v>922</v>
      </c>
      <c r="B82" s="195" t="s">
        <v>269</v>
      </c>
      <c r="C82" s="13"/>
      <c r="D82" s="515" t="s">
        <v>119</v>
      </c>
      <c r="E82" s="474"/>
      <c r="F82" s="474"/>
      <c r="G82" s="474"/>
      <c r="H82" s="474"/>
      <c r="I82" s="474"/>
      <c r="J82" s="474"/>
      <c r="K82" s="474"/>
      <c r="L82" s="474"/>
      <c r="M82" s="474"/>
      <c r="N82" s="474"/>
      <c r="O82" s="474"/>
      <c r="P82" s="474"/>
      <c r="Q82" s="516"/>
    </row>
    <row r="83" spans="1:17" ht="12.75">
      <c r="A83" s="195" t="str">
        <f>Info!$B$2</f>
        <v>922</v>
      </c>
      <c r="B83" s="195" t="s">
        <v>269</v>
      </c>
      <c r="C83" s="319" t="s">
        <v>347</v>
      </c>
      <c r="D83" s="205" t="s">
        <v>120</v>
      </c>
      <c r="E83" s="191">
        <f>+E84+E85</f>
        <v>0</v>
      </c>
      <c r="F83" s="149">
        <f aca="true" t="shared" si="13" ref="F83:P83">+F84+F85</f>
        <v>0</v>
      </c>
      <c r="G83" s="149">
        <f t="shared" si="13"/>
        <v>0</v>
      </c>
      <c r="H83" s="149">
        <f t="shared" si="13"/>
        <v>0</v>
      </c>
      <c r="I83" s="149">
        <f t="shared" si="13"/>
        <v>0</v>
      </c>
      <c r="J83" s="149">
        <f t="shared" si="13"/>
        <v>0</v>
      </c>
      <c r="K83" s="149">
        <f t="shared" si="13"/>
        <v>0</v>
      </c>
      <c r="L83" s="149">
        <f t="shared" si="13"/>
        <v>0</v>
      </c>
      <c r="M83" s="149">
        <f t="shared" si="13"/>
        <v>0</v>
      </c>
      <c r="N83" s="149">
        <f t="shared" si="13"/>
        <v>0</v>
      </c>
      <c r="O83" s="149">
        <f t="shared" si="13"/>
        <v>0</v>
      </c>
      <c r="P83" s="149">
        <f t="shared" si="13"/>
        <v>0</v>
      </c>
      <c r="Q83" s="15">
        <f>SUM(E83:P83)</f>
        <v>0</v>
      </c>
    </row>
    <row r="84" spans="1:17" ht="12.75">
      <c r="A84" s="195" t="str">
        <f>Info!$B$2</f>
        <v>922</v>
      </c>
      <c r="B84" s="195" t="s">
        <v>269</v>
      </c>
      <c r="C84" s="323" t="s">
        <v>348</v>
      </c>
      <c r="D84" s="206" t="s">
        <v>349</v>
      </c>
      <c r="E84" s="256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16">
        <f>SUM(E84:P84)</f>
        <v>0</v>
      </c>
    </row>
    <row r="85" spans="1:17" ht="12.75">
      <c r="A85" s="195" t="str">
        <f>Info!$B$2</f>
        <v>922</v>
      </c>
      <c r="B85" s="195" t="s">
        <v>269</v>
      </c>
      <c r="C85" s="323" t="s">
        <v>350</v>
      </c>
      <c r="D85" s="206" t="s">
        <v>351</v>
      </c>
      <c r="E85" s="256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16">
        <f>SUM(E85:P85)</f>
        <v>0</v>
      </c>
    </row>
    <row r="86" spans="1:17" ht="12.75">
      <c r="A86" s="195" t="str">
        <f>Info!$B$2</f>
        <v>922</v>
      </c>
      <c r="B86" s="195" t="s">
        <v>269</v>
      </c>
      <c r="C86" s="319" t="s">
        <v>352</v>
      </c>
      <c r="D86" s="205" t="s">
        <v>121</v>
      </c>
      <c r="E86" s="252"/>
      <c r="F86" s="143"/>
      <c r="G86" s="144"/>
      <c r="H86" s="144"/>
      <c r="I86" s="144"/>
      <c r="J86" s="143"/>
      <c r="K86" s="143"/>
      <c r="L86" s="143"/>
      <c r="M86" s="144"/>
      <c r="N86" s="144"/>
      <c r="O86" s="144"/>
      <c r="P86" s="144"/>
      <c r="Q86" s="145"/>
    </row>
    <row r="87" spans="1:17" ht="12.75">
      <c r="A87" s="195" t="str">
        <f>Info!$B$2</f>
        <v>922</v>
      </c>
      <c r="B87" s="195" t="s">
        <v>269</v>
      </c>
      <c r="C87" s="319" t="s">
        <v>353</v>
      </c>
      <c r="D87" s="206" t="s">
        <v>122</v>
      </c>
      <c r="E87" s="256">
        <v>320</v>
      </c>
      <c r="F87" s="75">
        <v>16</v>
      </c>
      <c r="G87" s="75"/>
      <c r="H87" s="75">
        <v>188</v>
      </c>
      <c r="I87" s="75">
        <v>466</v>
      </c>
      <c r="J87" s="75">
        <v>965</v>
      </c>
      <c r="K87" s="75"/>
      <c r="L87" s="75">
        <v>348</v>
      </c>
      <c r="M87" s="75">
        <v>725</v>
      </c>
      <c r="N87" s="75">
        <v>208</v>
      </c>
      <c r="O87" s="75">
        <v>9</v>
      </c>
      <c r="P87" s="75">
        <v>124</v>
      </c>
      <c r="Q87" s="16">
        <f aca="true" t="shared" si="14" ref="Q87:Q95">SUM(E87:P87)</f>
        <v>3369</v>
      </c>
    </row>
    <row r="88" spans="1:17" ht="12.75">
      <c r="A88" s="195" t="str">
        <f>Info!$B$2</f>
        <v>922</v>
      </c>
      <c r="B88" s="195" t="s">
        <v>269</v>
      </c>
      <c r="C88" s="319" t="s">
        <v>354</v>
      </c>
      <c r="D88" s="206" t="s">
        <v>123</v>
      </c>
      <c r="E88" s="256">
        <v>19490</v>
      </c>
      <c r="F88" s="75">
        <v>612</v>
      </c>
      <c r="G88" s="75">
        <v>23</v>
      </c>
      <c r="H88" s="75">
        <f>1779-23</f>
        <v>1756</v>
      </c>
      <c r="I88" s="75">
        <v>18341</v>
      </c>
      <c r="J88" s="75">
        <v>34674</v>
      </c>
      <c r="K88" s="75"/>
      <c r="L88" s="75">
        <v>6962</v>
      </c>
      <c r="M88" s="75">
        <v>5042</v>
      </c>
      <c r="N88" s="75">
        <v>5974</v>
      </c>
      <c r="O88" s="75">
        <v>250</v>
      </c>
      <c r="P88" s="75">
        <v>3557</v>
      </c>
      <c r="Q88" s="16">
        <f t="shared" si="14"/>
        <v>96681</v>
      </c>
    </row>
    <row r="89" spans="1:17" ht="12.75">
      <c r="A89" s="195" t="str">
        <f>Info!$B$2</f>
        <v>922</v>
      </c>
      <c r="B89" s="195" t="s">
        <v>269</v>
      </c>
      <c r="C89" s="320" t="s">
        <v>355</v>
      </c>
      <c r="D89" s="205" t="s">
        <v>124</v>
      </c>
      <c r="E89" s="256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16">
        <f t="shared" si="14"/>
        <v>0</v>
      </c>
    </row>
    <row r="90" spans="1:17" ht="12.75">
      <c r="A90" s="195" t="str">
        <f>Info!$B$2</f>
        <v>922</v>
      </c>
      <c r="B90" s="195" t="s">
        <v>269</v>
      </c>
      <c r="C90" s="319" t="s">
        <v>356</v>
      </c>
      <c r="D90" s="205" t="s">
        <v>125</v>
      </c>
      <c r="E90" s="256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16">
        <f t="shared" si="14"/>
        <v>0</v>
      </c>
    </row>
    <row r="91" spans="1:17" ht="12.75">
      <c r="A91" s="195" t="str">
        <f>Info!$B$2</f>
        <v>922</v>
      </c>
      <c r="B91" s="195" t="s">
        <v>269</v>
      </c>
      <c r="C91" s="319" t="s">
        <v>357</v>
      </c>
      <c r="D91" s="205" t="s">
        <v>126</v>
      </c>
      <c r="E91" s="256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16">
        <f t="shared" si="14"/>
        <v>0</v>
      </c>
    </row>
    <row r="92" spans="1:17" ht="12.75">
      <c r="A92" s="195" t="str">
        <f>Info!$B$2</f>
        <v>922</v>
      </c>
      <c r="B92" s="195" t="s">
        <v>269</v>
      </c>
      <c r="C92" s="320" t="s">
        <v>358</v>
      </c>
      <c r="D92" s="205" t="s">
        <v>127</v>
      </c>
      <c r="E92" s="256">
        <v>362</v>
      </c>
      <c r="F92" s="75">
        <v>11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16">
        <f t="shared" si="14"/>
        <v>373</v>
      </c>
    </row>
    <row r="93" spans="1:17" s="50" customFormat="1" ht="12.75">
      <c r="A93" s="195" t="str">
        <f>Info!$B$2</f>
        <v>922</v>
      </c>
      <c r="B93" s="195" t="s">
        <v>269</v>
      </c>
      <c r="C93" s="320" t="s">
        <v>359</v>
      </c>
      <c r="D93" s="205" t="s">
        <v>128</v>
      </c>
      <c r="E93" s="256"/>
      <c r="F93" s="75"/>
      <c r="G93" s="75"/>
      <c r="H93" s="75"/>
      <c r="I93" s="75">
        <v>249</v>
      </c>
      <c r="J93" s="75">
        <v>855</v>
      </c>
      <c r="K93" s="75"/>
      <c r="L93" s="75">
        <v>137</v>
      </c>
      <c r="M93" s="75">
        <v>237</v>
      </c>
      <c r="N93" s="75">
        <v>127</v>
      </c>
      <c r="O93" s="75">
        <v>5</v>
      </c>
      <c r="P93" s="75">
        <v>76</v>
      </c>
      <c r="Q93" s="16">
        <f t="shared" si="14"/>
        <v>1686</v>
      </c>
    </row>
    <row r="94" spans="1:17" ht="13.5" thickBot="1">
      <c r="A94" s="195" t="str">
        <f>Info!$B$2</f>
        <v>922</v>
      </c>
      <c r="B94" s="195" t="s">
        <v>269</v>
      </c>
      <c r="C94" s="322" t="s">
        <v>360</v>
      </c>
      <c r="D94" s="212" t="s">
        <v>78</v>
      </c>
      <c r="E94" s="239">
        <f>+E85+E87+E88+E89+E90+E91+E92+E93</f>
        <v>20172</v>
      </c>
      <c r="F94" s="42">
        <f aca="true" t="shared" si="15" ref="F94:P94">+F85+F87+F88+F89+F90+F91+F92+F93</f>
        <v>639</v>
      </c>
      <c r="G94" s="42">
        <f t="shared" si="15"/>
        <v>23</v>
      </c>
      <c r="H94" s="42">
        <f t="shared" si="15"/>
        <v>1944</v>
      </c>
      <c r="I94" s="42">
        <f t="shared" si="15"/>
        <v>19056</v>
      </c>
      <c r="J94" s="42">
        <f t="shared" si="15"/>
        <v>36494</v>
      </c>
      <c r="K94" s="42">
        <f t="shared" si="15"/>
        <v>0</v>
      </c>
      <c r="L94" s="42">
        <f t="shared" si="15"/>
        <v>7447</v>
      </c>
      <c r="M94" s="42">
        <f t="shared" si="15"/>
        <v>6004</v>
      </c>
      <c r="N94" s="42">
        <f t="shared" si="15"/>
        <v>6309</v>
      </c>
      <c r="O94" s="42">
        <f t="shared" si="15"/>
        <v>264</v>
      </c>
      <c r="P94" s="42">
        <f t="shared" si="15"/>
        <v>3757</v>
      </c>
      <c r="Q94" s="192">
        <f>SUM(E94:P94)</f>
        <v>102109</v>
      </c>
    </row>
    <row r="95" spans="1:17" ht="13.5" thickBot="1">
      <c r="A95" s="195" t="str">
        <f>Info!$B$2</f>
        <v>922</v>
      </c>
      <c r="B95" s="195" t="s">
        <v>269</v>
      </c>
      <c r="C95" s="324" t="s">
        <v>361</v>
      </c>
      <c r="D95" s="213" t="s">
        <v>362</v>
      </c>
      <c r="E95" s="94">
        <f>+E29+E81+E94</f>
        <v>57658</v>
      </c>
      <c r="F95" s="19">
        <f aca="true" t="shared" si="16" ref="F95:P95">+F29+F81+F94</f>
        <v>991</v>
      </c>
      <c r="G95" s="19">
        <f t="shared" si="16"/>
        <v>23</v>
      </c>
      <c r="H95" s="19">
        <f t="shared" si="16"/>
        <v>3220</v>
      </c>
      <c r="I95" s="19">
        <f t="shared" si="16"/>
        <v>30949</v>
      </c>
      <c r="J95" s="19">
        <f t="shared" si="16"/>
        <v>56908</v>
      </c>
      <c r="K95" s="19">
        <f t="shared" si="16"/>
        <v>362</v>
      </c>
      <c r="L95" s="19">
        <f t="shared" si="16"/>
        <v>11462</v>
      </c>
      <c r="M95" s="19">
        <f t="shared" si="16"/>
        <v>9682</v>
      </c>
      <c r="N95" s="19">
        <f t="shared" si="16"/>
        <v>9860</v>
      </c>
      <c r="O95" s="19">
        <f t="shared" si="16"/>
        <v>413</v>
      </c>
      <c r="P95" s="258">
        <f t="shared" si="16"/>
        <v>5871</v>
      </c>
      <c r="Q95" s="20">
        <f t="shared" si="14"/>
        <v>187399</v>
      </c>
    </row>
    <row r="96" spans="3:17" ht="12.75">
      <c r="C96" s="193"/>
      <c r="D96" s="21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</row>
    <row r="97" spans="1:16" s="98" customFormat="1" ht="12.75">
      <c r="A97" s="332"/>
      <c r="B97" s="332"/>
      <c r="C97" s="333"/>
      <c r="D97" s="406"/>
      <c r="E97" s="406"/>
      <c r="F97" s="406"/>
      <c r="N97" s="406"/>
      <c r="O97" s="406"/>
      <c r="P97" s="406"/>
    </row>
    <row r="98" spans="1:6" s="98" customFormat="1" ht="12.75">
      <c r="A98" s="332"/>
      <c r="B98" s="332"/>
      <c r="C98" s="333"/>
      <c r="D98" s="234"/>
      <c r="E98" s="234"/>
      <c r="F98" s="234"/>
    </row>
    <row r="99" spans="1:6" s="98" customFormat="1" ht="12.75">
      <c r="A99" s="332"/>
      <c r="B99" s="332"/>
      <c r="C99" s="333"/>
      <c r="D99" s="325"/>
      <c r="E99" s="325"/>
      <c r="F99" s="325"/>
    </row>
    <row r="100" spans="1:4" s="98" customFormat="1" ht="12.75">
      <c r="A100" s="332"/>
      <c r="B100" s="332"/>
      <c r="C100" s="333"/>
      <c r="D100" s="65"/>
    </row>
  </sheetData>
  <sheetProtection password="C7E1" sheet="1"/>
  <mergeCells count="35">
    <mergeCell ref="N97:P97"/>
    <mergeCell ref="D4:G4"/>
    <mergeCell ref="G8:I8"/>
    <mergeCell ref="J8:J10"/>
    <mergeCell ref="E8:F8"/>
    <mergeCell ref="F9:F10"/>
    <mergeCell ref="D97:F97"/>
    <mergeCell ref="D82:Q82"/>
    <mergeCell ref="L8:L10"/>
    <mergeCell ref="H3:J6"/>
    <mergeCell ref="C2:Q2"/>
    <mergeCell ref="K8:K10"/>
    <mergeCell ref="C3:C7"/>
    <mergeCell ref="D16:Q16"/>
    <mergeCell ref="K3:O3"/>
    <mergeCell ref="K5:M5"/>
    <mergeCell ref="C8:C10"/>
    <mergeCell ref="D3:G3"/>
    <mergeCell ref="P3:Q6"/>
    <mergeCell ref="Q8:Q10"/>
    <mergeCell ref="D6:G6"/>
    <mergeCell ref="P8:P10"/>
    <mergeCell ref="M8:M10"/>
    <mergeCell ref="G9:G10"/>
    <mergeCell ref="D30:Q30"/>
    <mergeCell ref="N8:N10"/>
    <mergeCell ref="K4:O4"/>
    <mergeCell ref="K6:O6"/>
    <mergeCell ref="O8:O10"/>
    <mergeCell ref="D7:Q7"/>
    <mergeCell ref="C1:Q1"/>
    <mergeCell ref="D8:D10"/>
    <mergeCell ref="E9:E10"/>
    <mergeCell ref="H9:H10"/>
    <mergeCell ref="I9:I10"/>
  </mergeCells>
  <printOptions horizontalCentered="1"/>
  <pageMargins left="0.15748031496063" right="0.15748031496063" top="0.669291338582677" bottom="0.433070866141732" header="0.15748031496063" footer="0.15748031496063"/>
  <pageSetup fitToHeight="3" horizontalDpi="300" verticalDpi="300" orientation="landscape" paperSize="9" scale="55" r:id="rId1"/>
  <headerFooter alignWithMargins="0">
    <oddHeader>&amp;L
MINISTERO DELLA SALUTE-SISTEMA INFORMATIVO SANITARIO</oddHeader>
    <oddFooter>&amp;LLA-SAN&amp;C&amp;P&amp;R&amp;D</oddFooter>
  </headerFooter>
  <rowBreaks count="1" manualBreakCount="1">
    <brk id="74" min="2" max="16" man="1"/>
  </rowBreaks>
  <customProperties>
    <customPr name="layoutContexts" r:id="rId2"/>
    <customPr name="SaveUndoMode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J1">
      <selection activeCell="P24" sqref="P24"/>
    </sheetView>
  </sheetViews>
  <sheetFormatPr defaultColWidth="9.140625" defaultRowHeight="12.75"/>
  <cols>
    <col min="1" max="1" width="4.00390625" style="49" hidden="1" customWidth="1"/>
    <col min="2" max="2" width="6.7109375" style="49" hidden="1" customWidth="1"/>
    <col min="3" max="3" width="5.57421875" style="240" bestFit="1" customWidth="1"/>
    <col min="4" max="4" width="18.00390625" style="49" bestFit="1" customWidth="1"/>
    <col min="5" max="5" width="10.7109375" style="49" customWidth="1"/>
    <col min="6" max="6" width="10.140625" style="49" bestFit="1" customWidth="1"/>
    <col min="7" max="7" width="17.57421875" style="49" bestFit="1" customWidth="1"/>
    <col min="8" max="8" width="25.421875" style="49" customWidth="1"/>
    <col min="9" max="9" width="15.7109375" style="49" bestFit="1" customWidth="1"/>
    <col min="10" max="10" width="15.00390625" style="49" customWidth="1"/>
    <col min="11" max="11" width="19.00390625" style="49" customWidth="1"/>
    <col min="12" max="12" width="16.00390625" style="49" customWidth="1"/>
    <col min="13" max="13" width="18.7109375" style="49" customWidth="1"/>
    <col min="14" max="14" width="12.421875" style="49" bestFit="1" customWidth="1"/>
    <col min="15" max="15" width="18.421875" style="49" customWidth="1"/>
    <col min="16" max="17" width="11.57421875" style="49" customWidth="1"/>
    <col min="18" max="16384" width="9.140625" style="49" customWidth="1"/>
  </cols>
  <sheetData>
    <row r="1" spans="3:17" ht="18">
      <c r="C1" s="335" t="s">
        <v>363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3:17" ht="13.5" thickBot="1">
      <c r="C2" s="540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</row>
    <row r="3" spans="3:17" ht="13.5" thickBot="1">
      <c r="C3" s="541"/>
      <c r="D3" s="528" t="s">
        <v>68</v>
      </c>
      <c r="E3" s="529"/>
      <c r="F3" s="529"/>
      <c r="G3" s="530"/>
      <c r="H3" s="531"/>
      <c r="I3" s="538"/>
      <c r="J3" s="539"/>
      <c r="K3" s="522" t="s">
        <v>69</v>
      </c>
      <c r="L3" s="523"/>
      <c r="M3" s="523"/>
      <c r="N3" s="523"/>
      <c r="O3" s="524"/>
      <c r="P3" s="531"/>
      <c r="Q3" s="532"/>
    </row>
    <row r="4" spans="3:17" ht="12.75">
      <c r="C4" s="541"/>
      <c r="D4" s="533"/>
      <c r="E4" s="534"/>
      <c r="F4" s="534"/>
      <c r="G4" s="535"/>
      <c r="H4" s="531"/>
      <c r="I4" s="538"/>
      <c r="J4" s="539"/>
      <c r="K4" s="496"/>
      <c r="L4" s="497"/>
      <c r="M4" s="497"/>
      <c r="N4" s="497"/>
      <c r="O4" s="498"/>
      <c r="P4" s="531"/>
      <c r="Q4" s="532"/>
    </row>
    <row r="5" spans="3:17" ht="13.5" thickBot="1">
      <c r="C5" s="541"/>
      <c r="D5" s="55" t="s">
        <v>70</v>
      </c>
      <c r="E5" s="56" t="s">
        <v>71</v>
      </c>
      <c r="F5" s="57" t="s">
        <v>364</v>
      </c>
      <c r="G5" s="141" t="str">
        <f>Info!$B$2</f>
        <v>922</v>
      </c>
      <c r="H5" s="531"/>
      <c r="I5" s="538"/>
      <c r="J5" s="539"/>
      <c r="K5" s="407" t="s">
        <v>73</v>
      </c>
      <c r="L5" s="406"/>
      <c r="M5" s="525"/>
      <c r="N5" s="58" t="str">
        <f>Info!$B$3</f>
        <v>2014</v>
      </c>
      <c r="O5" s="62"/>
      <c r="P5" s="531"/>
      <c r="Q5" s="532"/>
    </row>
    <row r="6" spans="3:17" ht="16.5" thickBot="1">
      <c r="C6" s="541"/>
      <c r="D6" s="511"/>
      <c r="E6" s="512"/>
      <c r="F6" s="512"/>
      <c r="G6" s="513"/>
      <c r="H6" s="531"/>
      <c r="I6" s="538"/>
      <c r="J6" s="539"/>
      <c r="K6" s="499"/>
      <c r="L6" s="500"/>
      <c r="M6" s="500"/>
      <c r="N6" s="500"/>
      <c r="O6" s="501"/>
      <c r="P6" s="531"/>
      <c r="Q6" s="532"/>
    </row>
    <row r="7" spans="3:17" ht="13.5" thickBot="1">
      <c r="C7" s="542"/>
      <c r="D7" s="431" t="s">
        <v>74</v>
      </c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</row>
    <row r="8" spans="3:17" ht="12.75">
      <c r="C8" s="526"/>
      <c r="D8" s="544" t="s">
        <v>75</v>
      </c>
      <c r="E8" s="536" t="s">
        <v>76</v>
      </c>
      <c r="F8" s="537"/>
      <c r="G8" s="411" t="s">
        <v>77</v>
      </c>
      <c r="H8" s="411"/>
      <c r="I8" s="411"/>
      <c r="J8" s="517" t="s">
        <v>58</v>
      </c>
      <c r="K8" s="517" t="s">
        <v>59</v>
      </c>
      <c r="L8" s="517" t="s">
        <v>60</v>
      </c>
      <c r="M8" s="411" t="s">
        <v>61</v>
      </c>
      <c r="N8" s="411" t="s">
        <v>62</v>
      </c>
      <c r="O8" s="411" t="s">
        <v>63</v>
      </c>
      <c r="P8" s="411" t="s">
        <v>64</v>
      </c>
      <c r="Q8" s="508" t="s">
        <v>78</v>
      </c>
    </row>
    <row r="9" spans="3:17" ht="12.75">
      <c r="C9" s="543"/>
      <c r="D9" s="545"/>
      <c r="E9" s="505" t="s">
        <v>79</v>
      </c>
      <c r="F9" s="443" t="s">
        <v>80</v>
      </c>
      <c r="G9" s="434" t="s">
        <v>55</v>
      </c>
      <c r="H9" s="412" t="s">
        <v>56</v>
      </c>
      <c r="I9" s="412" t="s">
        <v>57</v>
      </c>
      <c r="J9" s="518"/>
      <c r="K9" s="518"/>
      <c r="L9" s="518"/>
      <c r="M9" s="412"/>
      <c r="N9" s="414"/>
      <c r="O9" s="414"/>
      <c r="P9" s="414"/>
      <c r="Q9" s="509"/>
    </row>
    <row r="10" spans="3:17" ht="13.5" thickBot="1">
      <c r="C10" s="543"/>
      <c r="D10" s="546"/>
      <c r="E10" s="506"/>
      <c r="F10" s="519"/>
      <c r="G10" s="514"/>
      <c r="H10" s="507"/>
      <c r="I10" s="507"/>
      <c r="J10" s="519"/>
      <c r="K10" s="519"/>
      <c r="L10" s="519"/>
      <c r="M10" s="507"/>
      <c r="N10" s="495"/>
      <c r="O10" s="495"/>
      <c r="P10" s="495"/>
      <c r="Q10" s="510"/>
    </row>
    <row r="11" spans="1:16" ht="12.75" hidden="1">
      <c r="A11" s="195" t="s">
        <v>266</v>
      </c>
      <c r="B11" s="195" t="s">
        <v>267</v>
      </c>
      <c r="C11" s="51" t="s">
        <v>268</v>
      </c>
      <c r="D11" s="50"/>
      <c r="E11" s="49" t="s">
        <v>133</v>
      </c>
      <c r="F11" s="49" t="s">
        <v>134</v>
      </c>
      <c r="G11" s="49" t="s">
        <v>135</v>
      </c>
      <c r="H11" s="49" t="s">
        <v>136</v>
      </c>
      <c r="I11" s="49" t="s">
        <v>137</v>
      </c>
      <c r="J11" s="49" t="s">
        <v>138</v>
      </c>
      <c r="K11" s="49" t="s">
        <v>139</v>
      </c>
      <c r="L11" s="49" t="s">
        <v>140</v>
      </c>
      <c r="M11" s="49" t="s">
        <v>141</v>
      </c>
      <c r="N11" s="49" t="s">
        <v>142</v>
      </c>
      <c r="O11" s="49" t="s">
        <v>143</v>
      </c>
      <c r="P11" s="49" t="s">
        <v>144</v>
      </c>
    </row>
    <row r="12" spans="1:17" ht="12.75" hidden="1">
      <c r="A12" s="195"/>
      <c r="B12" s="195"/>
      <c r="C12" s="318" t="s">
        <v>365</v>
      </c>
      <c r="D12" s="50"/>
      <c r="E12" s="307">
        <v>0</v>
      </c>
      <c r="F12" s="307">
        <v>0</v>
      </c>
      <c r="G12" s="307">
        <v>0</v>
      </c>
      <c r="H12" s="307">
        <v>0</v>
      </c>
      <c r="I12" s="307">
        <v>0</v>
      </c>
      <c r="J12" s="307">
        <v>0</v>
      </c>
      <c r="K12" s="307">
        <v>0</v>
      </c>
      <c r="L12" s="308">
        <v>0</v>
      </c>
      <c r="M12" s="307">
        <v>0</v>
      </c>
      <c r="N12" s="307">
        <v>0</v>
      </c>
      <c r="O12" s="307">
        <v>0</v>
      </c>
      <c r="P12" s="307">
        <v>0</v>
      </c>
      <c r="Q12" s="307"/>
    </row>
    <row r="13" spans="1:17" ht="12.75" hidden="1">
      <c r="A13" s="195"/>
      <c r="B13" s="195"/>
      <c r="C13" s="318" t="s">
        <v>365</v>
      </c>
      <c r="D13" s="50"/>
      <c r="E13" s="307">
        <v>0</v>
      </c>
      <c r="F13" s="307">
        <v>0</v>
      </c>
      <c r="G13" s="307">
        <v>0</v>
      </c>
      <c r="H13" s="307">
        <v>0</v>
      </c>
      <c r="I13" s="307">
        <v>0</v>
      </c>
      <c r="J13" s="307">
        <v>0</v>
      </c>
      <c r="K13" s="307">
        <v>0</v>
      </c>
      <c r="L13" s="308">
        <v>0</v>
      </c>
      <c r="M13" s="307">
        <v>0</v>
      </c>
      <c r="N13" s="307">
        <v>0</v>
      </c>
      <c r="O13" s="307">
        <v>0</v>
      </c>
      <c r="P13" s="307">
        <v>0</v>
      </c>
      <c r="Q13" s="307"/>
    </row>
    <row r="14" spans="1:17" ht="12.75" hidden="1">
      <c r="A14" s="195"/>
      <c r="B14" s="195"/>
      <c r="C14" s="318" t="s">
        <v>365</v>
      </c>
      <c r="D14" s="50"/>
      <c r="E14" s="307">
        <v>0</v>
      </c>
      <c r="F14" s="307">
        <v>0</v>
      </c>
      <c r="G14" s="307">
        <v>0</v>
      </c>
      <c r="H14" s="307">
        <v>0</v>
      </c>
      <c r="I14" s="307">
        <v>0</v>
      </c>
      <c r="J14" s="307">
        <v>0</v>
      </c>
      <c r="K14" s="307">
        <v>0</v>
      </c>
      <c r="L14" s="308">
        <v>0</v>
      </c>
      <c r="M14" s="307">
        <v>0</v>
      </c>
      <c r="N14" s="307">
        <v>0</v>
      </c>
      <c r="O14" s="307">
        <v>0</v>
      </c>
      <c r="P14" s="307">
        <v>0</v>
      </c>
      <c r="Q14" s="307"/>
    </row>
    <row r="15" spans="1:17" ht="13.5" hidden="1" thickBot="1">
      <c r="A15" s="195"/>
      <c r="B15" s="195"/>
      <c r="C15" s="318" t="s">
        <v>365</v>
      </c>
      <c r="D15" s="50"/>
      <c r="E15" s="307">
        <v>0</v>
      </c>
      <c r="F15" s="307">
        <v>0</v>
      </c>
      <c r="G15" s="307">
        <v>0</v>
      </c>
      <c r="H15" s="307">
        <v>0</v>
      </c>
      <c r="I15" s="307">
        <v>0</v>
      </c>
      <c r="J15" s="307">
        <v>0</v>
      </c>
      <c r="K15" s="307">
        <v>0</v>
      </c>
      <c r="L15" s="308">
        <v>0</v>
      </c>
      <c r="M15" s="307">
        <v>0</v>
      </c>
      <c r="N15" s="307">
        <v>0</v>
      </c>
      <c r="O15" s="307">
        <v>0</v>
      </c>
      <c r="P15" s="307">
        <v>0</v>
      </c>
      <c r="Q15" s="307"/>
    </row>
    <row r="16" spans="3:17" ht="13.5" thickBot="1">
      <c r="C16" s="12"/>
      <c r="D16" s="515" t="s">
        <v>81</v>
      </c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516"/>
    </row>
    <row r="17" spans="1:17" ht="12.75">
      <c r="A17" s="49" t="str">
        <f>Info!$B$2</f>
        <v>922</v>
      </c>
      <c r="B17" s="49" t="s">
        <v>366</v>
      </c>
      <c r="C17" s="319" t="s">
        <v>274</v>
      </c>
      <c r="D17" s="241" t="s">
        <v>367</v>
      </c>
      <c r="E17" s="236"/>
      <c r="F17" s="237"/>
      <c r="G17" s="238"/>
      <c r="H17" s="238"/>
      <c r="I17" s="238"/>
      <c r="J17" s="237"/>
      <c r="K17" s="237"/>
      <c r="L17" s="237"/>
      <c r="M17" s="238"/>
      <c r="N17" s="238"/>
      <c r="O17" s="238"/>
      <c r="P17" s="238"/>
      <c r="Q17" s="15">
        <f>SUM(E17:P17)</f>
        <v>0</v>
      </c>
    </row>
    <row r="18" spans="1:17" ht="13.5" thickBot="1">
      <c r="A18" s="49" t="str">
        <f>Info!$B$2</f>
        <v>922</v>
      </c>
      <c r="B18" s="49" t="s">
        <v>366</v>
      </c>
      <c r="C18" s="322" t="s">
        <v>288</v>
      </c>
      <c r="D18" s="242" t="s">
        <v>78</v>
      </c>
      <c r="E18" s="140">
        <f aca="true" t="shared" si="0" ref="E18:Q18">+E17</f>
        <v>0</v>
      </c>
      <c r="F18" s="42">
        <f t="shared" si="0"/>
        <v>0</v>
      </c>
      <c r="G18" s="42">
        <f t="shared" si="0"/>
        <v>0</v>
      </c>
      <c r="H18" s="42">
        <f t="shared" si="0"/>
        <v>0</v>
      </c>
      <c r="I18" s="42">
        <f t="shared" si="0"/>
        <v>0</v>
      </c>
      <c r="J18" s="42">
        <f t="shared" si="0"/>
        <v>0</v>
      </c>
      <c r="K18" s="42">
        <f t="shared" si="0"/>
        <v>0</v>
      </c>
      <c r="L18" s="42">
        <f t="shared" si="0"/>
        <v>0</v>
      </c>
      <c r="M18" s="42">
        <f t="shared" si="0"/>
        <v>0</v>
      </c>
      <c r="N18" s="42">
        <f t="shared" si="0"/>
        <v>0</v>
      </c>
      <c r="O18" s="42">
        <f t="shared" si="0"/>
        <v>0</v>
      </c>
      <c r="P18" s="42">
        <f t="shared" si="0"/>
        <v>0</v>
      </c>
      <c r="Q18" s="17">
        <f t="shared" si="0"/>
        <v>0</v>
      </c>
    </row>
    <row r="19" spans="1:17" ht="13.5" thickBot="1">
      <c r="A19" s="49" t="str">
        <f>Info!$B$2</f>
        <v>922</v>
      </c>
      <c r="B19" s="49" t="s">
        <v>366</v>
      </c>
      <c r="C19" s="13"/>
      <c r="D19" s="515" t="s">
        <v>90</v>
      </c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516"/>
    </row>
    <row r="20" spans="1:17" ht="12.75">
      <c r="A20" s="49" t="str">
        <f>Info!$B$2</f>
        <v>922</v>
      </c>
      <c r="B20" s="49" t="s">
        <v>366</v>
      </c>
      <c r="C20" s="319" t="s">
        <v>312</v>
      </c>
      <c r="D20" s="243" t="s">
        <v>367</v>
      </c>
      <c r="E20" s="236">
        <v>1463</v>
      </c>
      <c r="F20" s="237">
        <v>26</v>
      </c>
      <c r="G20" s="238"/>
      <c r="H20" s="238">
        <v>3346</v>
      </c>
      <c r="I20" s="238">
        <v>1780</v>
      </c>
      <c r="J20" s="237">
        <v>2025</v>
      </c>
      <c r="K20" s="237"/>
      <c r="L20" s="237">
        <v>251</v>
      </c>
      <c r="M20" s="238">
        <v>466</v>
      </c>
      <c r="N20" s="238"/>
      <c r="O20" s="238"/>
      <c r="P20" s="238">
        <v>3531</v>
      </c>
      <c r="Q20" s="15">
        <f>SUM(E20:P20)</f>
        <v>12888</v>
      </c>
    </row>
    <row r="21" spans="1:17" ht="13.5" thickBot="1">
      <c r="A21" s="49" t="str">
        <f>Info!$B$2</f>
        <v>922</v>
      </c>
      <c r="B21" s="49" t="s">
        <v>366</v>
      </c>
      <c r="C21" s="322" t="s">
        <v>346</v>
      </c>
      <c r="D21" s="244" t="s">
        <v>118</v>
      </c>
      <c r="E21" s="140">
        <f aca="true" t="shared" si="1" ref="E21:P21">+E20</f>
        <v>1463</v>
      </c>
      <c r="F21" s="42">
        <f t="shared" si="1"/>
        <v>26</v>
      </c>
      <c r="G21" s="42">
        <f t="shared" si="1"/>
        <v>0</v>
      </c>
      <c r="H21" s="42">
        <f t="shared" si="1"/>
        <v>3346</v>
      </c>
      <c r="I21" s="42">
        <f t="shared" si="1"/>
        <v>1780</v>
      </c>
      <c r="J21" s="42">
        <f t="shared" si="1"/>
        <v>2025</v>
      </c>
      <c r="K21" s="42">
        <f t="shared" si="1"/>
        <v>0</v>
      </c>
      <c r="L21" s="42">
        <f t="shared" si="1"/>
        <v>251</v>
      </c>
      <c r="M21" s="42">
        <f t="shared" si="1"/>
        <v>466</v>
      </c>
      <c r="N21" s="42">
        <f t="shared" si="1"/>
        <v>0</v>
      </c>
      <c r="O21" s="42">
        <f t="shared" si="1"/>
        <v>0</v>
      </c>
      <c r="P21" s="42">
        <f t="shared" si="1"/>
        <v>3531</v>
      </c>
      <c r="Q21" s="17">
        <f>SUM(E21:P21)</f>
        <v>12888</v>
      </c>
    </row>
    <row r="22" spans="1:17" ht="13.5" thickBot="1">
      <c r="A22" s="49" t="str">
        <f>Info!$B$2</f>
        <v>922</v>
      </c>
      <c r="B22" s="49" t="s">
        <v>366</v>
      </c>
      <c r="C22" s="13"/>
      <c r="D22" s="515" t="s">
        <v>119</v>
      </c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516"/>
    </row>
    <row r="23" spans="1:17" ht="12.75">
      <c r="A23" s="49" t="str">
        <f>Info!$B$2</f>
        <v>922</v>
      </c>
      <c r="B23" s="49" t="s">
        <v>366</v>
      </c>
      <c r="C23" s="319" t="s">
        <v>354</v>
      </c>
      <c r="D23" s="243" t="s">
        <v>367</v>
      </c>
      <c r="E23" s="236">
        <v>2560</v>
      </c>
      <c r="F23" s="237">
        <v>45</v>
      </c>
      <c r="G23" s="238"/>
      <c r="H23" s="238">
        <v>5855</v>
      </c>
      <c r="I23" s="238">
        <v>3114</v>
      </c>
      <c r="J23" s="237">
        <v>3545</v>
      </c>
      <c r="K23" s="237"/>
      <c r="L23" s="237">
        <v>440</v>
      </c>
      <c r="M23" s="238">
        <v>815</v>
      </c>
      <c r="N23" s="238"/>
      <c r="O23" s="238"/>
      <c r="P23" s="238">
        <v>6181</v>
      </c>
      <c r="Q23" s="15">
        <f>SUM(E23:P23)</f>
        <v>22555</v>
      </c>
    </row>
    <row r="24" spans="1:17" s="50" customFormat="1" ht="13.5" thickBot="1">
      <c r="A24" s="49" t="str">
        <f>Info!$B$2</f>
        <v>922</v>
      </c>
      <c r="B24" s="49" t="s">
        <v>366</v>
      </c>
      <c r="C24" s="322" t="s">
        <v>360</v>
      </c>
      <c r="D24" s="245" t="s">
        <v>78</v>
      </c>
      <c r="E24" s="239">
        <f aca="true" t="shared" si="2" ref="E24:P24">+E23</f>
        <v>2560</v>
      </c>
      <c r="F24" s="42">
        <f t="shared" si="2"/>
        <v>45</v>
      </c>
      <c r="G24" s="42">
        <f t="shared" si="2"/>
        <v>0</v>
      </c>
      <c r="H24" s="42">
        <f t="shared" si="2"/>
        <v>5855</v>
      </c>
      <c r="I24" s="42">
        <f t="shared" si="2"/>
        <v>3114</v>
      </c>
      <c r="J24" s="42">
        <f t="shared" si="2"/>
        <v>3545</v>
      </c>
      <c r="K24" s="42">
        <f t="shared" si="2"/>
        <v>0</v>
      </c>
      <c r="L24" s="42">
        <f t="shared" si="2"/>
        <v>440</v>
      </c>
      <c r="M24" s="42">
        <f t="shared" si="2"/>
        <v>815</v>
      </c>
      <c r="N24" s="42">
        <f t="shared" si="2"/>
        <v>0</v>
      </c>
      <c r="O24" s="42">
        <f t="shared" si="2"/>
        <v>0</v>
      </c>
      <c r="P24" s="42">
        <f t="shared" si="2"/>
        <v>6181</v>
      </c>
      <c r="Q24" s="192">
        <f>SUM(E24:P24)</f>
        <v>22555</v>
      </c>
    </row>
    <row r="25" spans="1:17" ht="13.5" thickBot="1">
      <c r="A25" s="49" t="str">
        <f>Info!$B$2</f>
        <v>922</v>
      </c>
      <c r="B25" s="49" t="s">
        <v>366</v>
      </c>
      <c r="C25" s="324" t="s">
        <v>361</v>
      </c>
      <c r="D25" s="246" t="s">
        <v>368</v>
      </c>
      <c r="E25" s="25">
        <f aca="true" t="shared" si="3" ref="E25:P25">+E24+E21+E18</f>
        <v>4023</v>
      </c>
      <c r="F25" s="19">
        <f t="shared" si="3"/>
        <v>71</v>
      </c>
      <c r="G25" s="19">
        <f t="shared" si="3"/>
        <v>0</v>
      </c>
      <c r="H25" s="19">
        <f t="shared" si="3"/>
        <v>9201</v>
      </c>
      <c r="I25" s="19">
        <f t="shared" si="3"/>
        <v>4894</v>
      </c>
      <c r="J25" s="19">
        <f t="shared" si="3"/>
        <v>5570</v>
      </c>
      <c r="K25" s="19">
        <f t="shared" si="3"/>
        <v>0</v>
      </c>
      <c r="L25" s="19">
        <f t="shared" si="3"/>
        <v>691</v>
      </c>
      <c r="M25" s="19">
        <f t="shared" si="3"/>
        <v>1281</v>
      </c>
      <c r="N25" s="19">
        <f t="shared" si="3"/>
        <v>0</v>
      </c>
      <c r="O25" s="19">
        <f t="shared" si="3"/>
        <v>0</v>
      </c>
      <c r="P25" s="19">
        <f t="shared" si="3"/>
        <v>9712</v>
      </c>
      <c r="Q25" s="20">
        <f>SUM(E25:P25)</f>
        <v>35443</v>
      </c>
    </row>
    <row r="28" spans="3:16" s="98" customFormat="1" ht="12.75">
      <c r="C28" s="334"/>
      <c r="D28" s="490"/>
      <c r="E28" s="490"/>
      <c r="F28" s="490"/>
      <c r="G28" s="490"/>
      <c r="H28" s="490"/>
      <c r="N28" s="490"/>
      <c r="O28" s="490"/>
      <c r="P28" s="490"/>
    </row>
    <row r="29" spans="3:8" s="98" customFormat="1" ht="12.75">
      <c r="C29" s="334"/>
      <c r="D29" s="234"/>
      <c r="E29" s="234"/>
      <c r="F29" s="234"/>
      <c r="G29" s="65"/>
      <c r="H29" s="65"/>
    </row>
    <row r="30" spans="3:8" s="98" customFormat="1" ht="12.75">
      <c r="C30" s="334"/>
      <c r="D30" s="389"/>
      <c r="E30" s="389"/>
      <c r="F30" s="389"/>
      <c r="G30" s="389"/>
      <c r="H30" s="389"/>
    </row>
    <row r="31" s="98" customFormat="1" ht="12.75">
      <c r="C31" s="334"/>
    </row>
  </sheetData>
  <sheetProtection password="C7E1" sheet="1"/>
  <mergeCells count="36">
    <mergeCell ref="Q8:Q10"/>
    <mergeCell ref="E9:E10"/>
    <mergeCell ref="L8:L10"/>
    <mergeCell ref="P8:P10"/>
    <mergeCell ref="D28:H28"/>
    <mergeCell ref="D30:H30"/>
    <mergeCell ref="D22:Q22"/>
    <mergeCell ref="N28:P28"/>
    <mergeCell ref="D16:Q16"/>
    <mergeCell ref="D19:Q19"/>
    <mergeCell ref="C8:C10"/>
    <mergeCell ref="D8:D10"/>
    <mergeCell ref="E8:F8"/>
    <mergeCell ref="G8:I8"/>
    <mergeCell ref="J8:J10"/>
    <mergeCell ref="K8:K10"/>
    <mergeCell ref="C1:Q1"/>
    <mergeCell ref="C2:Q2"/>
    <mergeCell ref="C3:C7"/>
    <mergeCell ref="D3:G3"/>
    <mergeCell ref="H3:J6"/>
    <mergeCell ref="K3:O3"/>
    <mergeCell ref="D6:G6"/>
    <mergeCell ref="K6:O6"/>
    <mergeCell ref="D7:Q7"/>
    <mergeCell ref="P3:Q6"/>
    <mergeCell ref="D4:G4"/>
    <mergeCell ref="K4:O4"/>
    <mergeCell ref="K5:M5"/>
    <mergeCell ref="F9:F10"/>
    <mergeCell ref="G9:G10"/>
    <mergeCell ref="H9:H10"/>
    <mergeCell ref="I9:I10"/>
    <mergeCell ref="O8:O10"/>
    <mergeCell ref="M8:M10"/>
    <mergeCell ref="N8:N10"/>
  </mergeCells>
  <printOptions horizontalCentered="1"/>
  <pageMargins left="0.15748031496063" right="0.15748031496063" top="0.669291338582677" bottom="0.433070866141732" header="0.15748031496063" footer="0.15748031496063"/>
  <pageSetup fitToHeight="3" fitToWidth="1" horizontalDpi="600" verticalDpi="600" orientation="landscape" paperSize="9" scale="65" r:id="rId1"/>
  <headerFooter alignWithMargins="0">
    <oddHeader>&amp;L
MINISTERO DELLA SALUTE-SISTEMA INFORMATIVO SANITARIO</oddHeader>
    <oddFooter>&amp;LLA-RIC&amp;C&amp;P&amp;R&amp;D</oddFooter>
  </headerFooter>
  <customProperties>
    <customPr name="layoutContexts" r:id="rId2"/>
    <customPr name="SaveUndoMode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zoomScalePageLayoutView="0" workbookViewId="0" topLeftCell="C73">
      <selection activeCell="I95" sqref="I95"/>
    </sheetView>
  </sheetViews>
  <sheetFormatPr defaultColWidth="9.140625" defaultRowHeight="12.75"/>
  <cols>
    <col min="1" max="1" width="10.00390625" style="195" hidden="1" customWidth="1"/>
    <col min="2" max="2" width="7.28125" style="195" hidden="1" customWidth="1"/>
    <col min="3" max="3" width="5.57421875" style="51" bestFit="1" customWidth="1"/>
    <col min="4" max="4" width="40.00390625" style="50" customWidth="1"/>
    <col min="5" max="5" width="10.8515625" style="49" customWidth="1"/>
    <col min="6" max="6" width="10.140625" style="49" bestFit="1" customWidth="1"/>
    <col min="7" max="7" width="17.57421875" style="49" bestFit="1" customWidth="1"/>
    <col min="8" max="8" width="24.00390625" style="49" customWidth="1"/>
    <col min="9" max="9" width="15.7109375" style="49" bestFit="1" customWidth="1"/>
    <col min="10" max="10" width="12.140625" style="49" customWidth="1"/>
    <col min="11" max="11" width="15.57421875" style="49" bestFit="1" customWidth="1"/>
    <col min="12" max="12" width="11.140625" style="49" bestFit="1" customWidth="1"/>
    <col min="13" max="13" width="15.7109375" style="49" bestFit="1" customWidth="1"/>
    <col min="14" max="14" width="12.421875" style="49" bestFit="1" customWidth="1"/>
    <col min="15" max="15" width="12.7109375" style="49" customWidth="1"/>
    <col min="16" max="16" width="9.421875" style="49" customWidth="1"/>
    <col min="17" max="17" width="11.421875" style="49" customWidth="1"/>
    <col min="18" max="16384" width="9.140625" style="49" customWidth="1"/>
  </cols>
  <sheetData>
    <row r="1" spans="3:17" ht="18">
      <c r="C1" s="335" t="s">
        <v>369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3:17" ht="13.5" thickBot="1">
      <c r="C2" s="392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</row>
    <row r="3" spans="3:17" ht="13.5" thickBot="1">
      <c r="C3" s="520"/>
      <c r="D3" s="528" t="s">
        <v>68</v>
      </c>
      <c r="E3" s="529"/>
      <c r="F3" s="529"/>
      <c r="G3" s="530"/>
      <c r="H3" s="531"/>
      <c r="I3" s="538"/>
      <c r="J3" s="539"/>
      <c r="K3" s="522" t="s">
        <v>69</v>
      </c>
      <c r="L3" s="523"/>
      <c r="M3" s="523"/>
      <c r="N3" s="523"/>
      <c r="O3" s="524"/>
      <c r="P3" s="531"/>
      <c r="Q3" s="532"/>
    </row>
    <row r="4" spans="3:17" ht="12.75">
      <c r="C4" s="520"/>
      <c r="D4" s="533"/>
      <c r="E4" s="534"/>
      <c r="F4" s="534"/>
      <c r="G4" s="535"/>
      <c r="H4" s="531"/>
      <c r="I4" s="538"/>
      <c r="J4" s="539"/>
      <c r="K4" s="496"/>
      <c r="L4" s="497"/>
      <c r="M4" s="497"/>
      <c r="N4" s="497"/>
      <c r="O4" s="498"/>
      <c r="P4" s="531"/>
      <c r="Q4" s="532"/>
    </row>
    <row r="5" spans="3:17" ht="13.5" thickBot="1">
      <c r="C5" s="520"/>
      <c r="D5" s="200" t="s">
        <v>70</v>
      </c>
      <c r="E5" s="56" t="s">
        <v>71</v>
      </c>
      <c r="F5" s="57" t="s">
        <v>72</v>
      </c>
      <c r="G5" s="141" t="str">
        <f>Info!$B$2</f>
        <v>922</v>
      </c>
      <c r="H5" s="531"/>
      <c r="I5" s="538"/>
      <c r="J5" s="539"/>
      <c r="K5" s="407" t="s">
        <v>73</v>
      </c>
      <c r="L5" s="406"/>
      <c r="M5" s="525"/>
      <c r="N5" s="58" t="str">
        <f>Info!$B$3</f>
        <v>2014</v>
      </c>
      <c r="O5" s="62"/>
      <c r="P5" s="531"/>
      <c r="Q5" s="532"/>
    </row>
    <row r="6" spans="3:17" ht="16.5" thickBot="1">
      <c r="C6" s="520"/>
      <c r="D6" s="511"/>
      <c r="E6" s="512"/>
      <c r="F6" s="512"/>
      <c r="G6" s="513"/>
      <c r="H6" s="531"/>
      <c r="I6" s="538"/>
      <c r="J6" s="539"/>
      <c r="K6" s="499"/>
      <c r="L6" s="500"/>
      <c r="M6" s="500"/>
      <c r="N6" s="500"/>
      <c r="O6" s="501"/>
      <c r="P6" s="531"/>
      <c r="Q6" s="532"/>
    </row>
    <row r="7" spans="3:17" ht="13.5" thickBot="1">
      <c r="C7" s="521"/>
      <c r="D7" s="431" t="s">
        <v>74</v>
      </c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</row>
    <row r="8" spans="3:17" ht="12.75">
      <c r="C8" s="526"/>
      <c r="D8" s="502" t="s">
        <v>75</v>
      </c>
      <c r="E8" s="536" t="s">
        <v>76</v>
      </c>
      <c r="F8" s="537"/>
      <c r="G8" s="411" t="s">
        <v>77</v>
      </c>
      <c r="H8" s="411"/>
      <c r="I8" s="411"/>
      <c r="J8" s="517" t="s">
        <v>58</v>
      </c>
      <c r="K8" s="517" t="s">
        <v>59</v>
      </c>
      <c r="L8" s="517" t="s">
        <v>60</v>
      </c>
      <c r="M8" s="411" t="s">
        <v>61</v>
      </c>
      <c r="N8" s="411" t="s">
        <v>62</v>
      </c>
      <c r="O8" s="411" t="s">
        <v>63</v>
      </c>
      <c r="P8" s="411" t="s">
        <v>64</v>
      </c>
      <c r="Q8" s="508" t="s">
        <v>78</v>
      </c>
    </row>
    <row r="9" spans="3:17" ht="12.75">
      <c r="C9" s="527"/>
      <c r="D9" s="503"/>
      <c r="E9" s="505" t="s">
        <v>79</v>
      </c>
      <c r="F9" s="443" t="s">
        <v>80</v>
      </c>
      <c r="G9" s="434" t="s">
        <v>55</v>
      </c>
      <c r="H9" s="412" t="s">
        <v>56</v>
      </c>
      <c r="I9" s="412" t="s">
        <v>57</v>
      </c>
      <c r="J9" s="518"/>
      <c r="K9" s="518"/>
      <c r="L9" s="518"/>
      <c r="M9" s="412"/>
      <c r="N9" s="414"/>
      <c r="O9" s="414"/>
      <c r="P9" s="414"/>
      <c r="Q9" s="509"/>
    </row>
    <row r="10" spans="3:17" ht="13.5" thickBot="1">
      <c r="C10" s="527"/>
      <c r="D10" s="504"/>
      <c r="E10" s="506"/>
      <c r="F10" s="519"/>
      <c r="G10" s="514"/>
      <c r="H10" s="507"/>
      <c r="I10" s="507"/>
      <c r="J10" s="519"/>
      <c r="K10" s="519"/>
      <c r="L10" s="519"/>
      <c r="M10" s="507"/>
      <c r="N10" s="495"/>
      <c r="O10" s="495"/>
      <c r="P10" s="495"/>
      <c r="Q10" s="510"/>
    </row>
    <row r="11" spans="1:16" ht="12.75" hidden="1">
      <c r="A11" s="195" t="s">
        <v>266</v>
      </c>
      <c r="B11" s="195" t="s">
        <v>267</v>
      </c>
      <c r="C11" s="51" t="s">
        <v>268</v>
      </c>
      <c r="E11" s="49" t="s">
        <v>133</v>
      </c>
      <c r="F11" s="49" t="s">
        <v>134</v>
      </c>
      <c r="G11" s="49" t="s">
        <v>135</v>
      </c>
      <c r="H11" s="49" t="s">
        <v>136</v>
      </c>
      <c r="I11" s="49" t="s">
        <v>137</v>
      </c>
      <c r="J11" s="49" t="s">
        <v>138</v>
      </c>
      <c r="K11" s="49" t="s">
        <v>139</v>
      </c>
      <c r="L11" s="49" t="s">
        <v>140</v>
      </c>
      <c r="M11" s="49" t="s">
        <v>141</v>
      </c>
      <c r="N11" s="49" t="s">
        <v>142</v>
      </c>
      <c r="O11" s="49" t="s">
        <v>143</v>
      </c>
      <c r="P11" s="49" t="s">
        <v>144</v>
      </c>
    </row>
    <row r="12" spans="3:17" ht="12.75" hidden="1">
      <c r="C12" s="51" t="s">
        <v>145</v>
      </c>
      <c r="E12" s="307">
        <v>0</v>
      </c>
      <c r="F12" s="307">
        <v>0</v>
      </c>
      <c r="G12" s="307">
        <v>0</v>
      </c>
      <c r="H12" s="307">
        <v>0</v>
      </c>
      <c r="I12" s="307">
        <v>0</v>
      </c>
      <c r="J12" s="307">
        <v>0</v>
      </c>
      <c r="K12" s="307">
        <v>0</v>
      </c>
      <c r="L12" s="308">
        <v>0</v>
      </c>
      <c r="M12" s="307">
        <v>0</v>
      </c>
      <c r="N12" s="307">
        <v>0</v>
      </c>
      <c r="O12" s="307">
        <v>0</v>
      </c>
      <c r="P12" s="307">
        <v>0</v>
      </c>
      <c r="Q12" s="307"/>
    </row>
    <row r="13" spans="1:17" ht="12.75" hidden="1">
      <c r="A13" s="49"/>
      <c r="B13" s="49"/>
      <c r="C13" s="51" t="s">
        <v>145</v>
      </c>
      <c r="E13" s="307">
        <v>0</v>
      </c>
      <c r="F13" s="307">
        <v>0</v>
      </c>
      <c r="G13" s="307">
        <v>0</v>
      </c>
      <c r="H13" s="307">
        <v>0</v>
      </c>
      <c r="I13" s="307">
        <v>0</v>
      </c>
      <c r="J13" s="307">
        <v>0</v>
      </c>
      <c r="K13" s="307">
        <v>0</v>
      </c>
      <c r="L13" s="308">
        <v>0</v>
      </c>
      <c r="M13" s="307">
        <v>0</v>
      </c>
      <c r="N13" s="307">
        <v>0</v>
      </c>
      <c r="O13" s="307">
        <v>0</v>
      </c>
      <c r="P13" s="307">
        <v>0</v>
      </c>
      <c r="Q13" s="307"/>
    </row>
    <row r="14" spans="3:17" ht="12.75" hidden="1">
      <c r="C14" s="51" t="s">
        <v>145</v>
      </c>
      <c r="E14" s="307">
        <v>0</v>
      </c>
      <c r="F14" s="307">
        <v>0</v>
      </c>
      <c r="G14" s="307">
        <v>0</v>
      </c>
      <c r="H14" s="307">
        <v>0</v>
      </c>
      <c r="I14" s="307">
        <v>0</v>
      </c>
      <c r="J14" s="307">
        <v>0</v>
      </c>
      <c r="K14" s="307">
        <v>0</v>
      </c>
      <c r="L14" s="308">
        <v>0</v>
      </c>
      <c r="M14" s="307">
        <v>0</v>
      </c>
      <c r="N14" s="307">
        <v>0</v>
      </c>
      <c r="O14" s="307">
        <v>0</v>
      </c>
      <c r="P14" s="307">
        <v>0</v>
      </c>
      <c r="Q14" s="307"/>
    </row>
    <row r="15" spans="3:17" ht="13.5" hidden="1" thickBot="1">
      <c r="C15" s="51" t="s">
        <v>145</v>
      </c>
      <c r="E15" s="307">
        <v>0</v>
      </c>
      <c r="F15" s="307">
        <v>0</v>
      </c>
      <c r="G15" s="307">
        <v>0</v>
      </c>
      <c r="H15" s="307">
        <v>0</v>
      </c>
      <c r="I15" s="307">
        <v>0</v>
      </c>
      <c r="J15" s="307">
        <v>0</v>
      </c>
      <c r="K15" s="307">
        <v>0</v>
      </c>
      <c r="L15" s="308">
        <v>0</v>
      </c>
      <c r="M15" s="307">
        <v>0</v>
      </c>
      <c r="N15" s="307">
        <v>0</v>
      </c>
      <c r="O15" s="307">
        <v>0</v>
      </c>
      <c r="P15" s="307">
        <v>0</v>
      </c>
      <c r="Q15" s="307"/>
    </row>
    <row r="16" spans="3:17" ht="13.5" thickBot="1">
      <c r="C16" s="12"/>
      <c r="D16" s="515" t="s">
        <v>81</v>
      </c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516"/>
    </row>
    <row r="17" spans="1:17" ht="12.75">
      <c r="A17" s="195" t="str">
        <f>Info!$B$2</f>
        <v>922</v>
      </c>
      <c r="B17" s="195" t="s">
        <v>370</v>
      </c>
      <c r="C17" s="319" t="s">
        <v>270</v>
      </c>
      <c r="D17" s="201" t="s">
        <v>84</v>
      </c>
      <c r="E17" s="247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15">
        <f>SUM(E17:P17)</f>
        <v>0</v>
      </c>
    </row>
    <row r="18" spans="1:17" ht="12.75">
      <c r="A18" s="195" t="str">
        <f>Info!$B$2</f>
        <v>922</v>
      </c>
      <c r="B18" s="195" t="s">
        <v>370</v>
      </c>
      <c r="C18" s="319" t="s">
        <v>271</v>
      </c>
      <c r="D18" s="201" t="s">
        <v>85</v>
      </c>
      <c r="E18" s="249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16">
        <f>SUM(E18:P18)</f>
        <v>0</v>
      </c>
    </row>
    <row r="19" spans="1:17" ht="12.75">
      <c r="A19" s="195" t="str">
        <f>Info!$B$2</f>
        <v>922</v>
      </c>
      <c r="B19" s="195" t="s">
        <v>370</v>
      </c>
      <c r="C19" s="319" t="s">
        <v>272</v>
      </c>
      <c r="D19" s="201" t="s">
        <v>86</v>
      </c>
      <c r="E19" s="249"/>
      <c r="F19" s="250"/>
      <c r="G19" s="250"/>
      <c r="H19" s="250">
        <v>9</v>
      </c>
      <c r="I19" s="250">
        <v>2</v>
      </c>
      <c r="J19" s="250"/>
      <c r="K19" s="250"/>
      <c r="L19" s="250"/>
      <c r="M19" s="250"/>
      <c r="N19" s="250"/>
      <c r="O19" s="250">
        <v>2</v>
      </c>
      <c r="P19" s="250"/>
      <c r="Q19" s="16">
        <f>SUM(E19:P19)</f>
        <v>13</v>
      </c>
    </row>
    <row r="20" spans="1:17" ht="12.75">
      <c r="A20" s="195" t="str">
        <f>Info!$B$2</f>
        <v>922</v>
      </c>
      <c r="B20" s="195" t="s">
        <v>370</v>
      </c>
      <c r="C20" s="319" t="s">
        <v>273</v>
      </c>
      <c r="D20" s="201" t="s">
        <v>87</v>
      </c>
      <c r="E20" s="249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16">
        <f>SUM(E20:P20)</f>
        <v>0</v>
      </c>
    </row>
    <row r="21" spans="1:17" ht="12.75">
      <c r="A21" s="195" t="str">
        <f>Info!$B$2</f>
        <v>922</v>
      </c>
      <c r="B21" s="195" t="s">
        <v>370</v>
      </c>
      <c r="C21" s="320" t="s">
        <v>274</v>
      </c>
      <c r="D21" s="201" t="s">
        <v>88</v>
      </c>
      <c r="E21" s="183">
        <f>+E22+E23+E24</f>
        <v>0</v>
      </c>
      <c r="F21" s="146">
        <f>+F22+F23+F24</f>
        <v>0</v>
      </c>
      <c r="G21" s="146">
        <f aca="true" t="shared" si="0" ref="G21:P21">+G22+G23+G24</f>
        <v>0</v>
      </c>
      <c r="H21" s="146">
        <f t="shared" si="0"/>
        <v>0</v>
      </c>
      <c r="I21" s="146">
        <f t="shared" si="0"/>
        <v>0</v>
      </c>
      <c r="J21" s="146">
        <f t="shared" si="0"/>
        <v>0</v>
      </c>
      <c r="K21" s="146">
        <f t="shared" si="0"/>
        <v>0</v>
      </c>
      <c r="L21" s="146">
        <f t="shared" si="0"/>
        <v>0</v>
      </c>
      <c r="M21" s="146">
        <f t="shared" si="0"/>
        <v>0</v>
      </c>
      <c r="N21" s="146">
        <f t="shared" si="0"/>
        <v>0</v>
      </c>
      <c r="O21" s="146">
        <f t="shared" si="0"/>
        <v>0</v>
      </c>
      <c r="P21" s="146">
        <f t="shared" si="0"/>
        <v>0</v>
      </c>
      <c r="Q21" s="16">
        <f aca="true" t="shared" si="1" ref="Q21:Q28">SUM(E21:P21)</f>
        <v>0</v>
      </c>
    </row>
    <row r="22" spans="1:17" ht="12.75">
      <c r="A22" s="195" t="str">
        <f>Info!$B$2</f>
        <v>922</v>
      </c>
      <c r="B22" s="195" t="s">
        <v>370</v>
      </c>
      <c r="C22" s="321" t="s">
        <v>275</v>
      </c>
      <c r="D22" s="202" t="s">
        <v>276</v>
      </c>
      <c r="E22" s="249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16">
        <f t="shared" si="1"/>
        <v>0</v>
      </c>
    </row>
    <row r="23" spans="1:17" ht="12.75">
      <c r="A23" s="195" t="str">
        <f>Info!$B$2</f>
        <v>922</v>
      </c>
      <c r="B23" s="195" t="s">
        <v>370</v>
      </c>
      <c r="C23" s="321" t="s">
        <v>277</v>
      </c>
      <c r="D23" s="202" t="s">
        <v>278</v>
      </c>
      <c r="E23" s="249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16">
        <f t="shared" si="1"/>
        <v>0</v>
      </c>
    </row>
    <row r="24" spans="1:17" ht="12.75">
      <c r="A24" s="195" t="str">
        <f>Info!$B$2</f>
        <v>922</v>
      </c>
      <c r="B24" s="195" t="s">
        <v>370</v>
      </c>
      <c r="C24" s="321" t="s">
        <v>279</v>
      </c>
      <c r="D24" s="202" t="s">
        <v>280</v>
      </c>
      <c r="E24" s="249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16">
        <f t="shared" si="1"/>
        <v>0</v>
      </c>
    </row>
    <row r="25" spans="1:17" ht="12.75">
      <c r="A25" s="195" t="str">
        <f>Info!$B$2</f>
        <v>922</v>
      </c>
      <c r="B25" s="195" t="s">
        <v>370</v>
      </c>
      <c r="C25" s="320" t="s">
        <v>281</v>
      </c>
      <c r="D25" s="201" t="s">
        <v>89</v>
      </c>
      <c r="E25" s="177">
        <f>+E26+E27+E28</f>
        <v>0</v>
      </c>
      <c r="F25" s="178">
        <f>+F26+F27+F28</f>
        <v>0</v>
      </c>
      <c r="G25" s="178">
        <f aca="true" t="shared" si="2" ref="G25:P25">+G26+G27+G28</f>
        <v>0</v>
      </c>
      <c r="H25" s="178">
        <f t="shared" si="2"/>
        <v>0</v>
      </c>
      <c r="I25" s="178">
        <f t="shared" si="2"/>
        <v>0</v>
      </c>
      <c r="J25" s="178">
        <f t="shared" si="2"/>
        <v>0</v>
      </c>
      <c r="K25" s="178">
        <f t="shared" si="2"/>
        <v>0</v>
      </c>
      <c r="L25" s="178">
        <f t="shared" si="2"/>
        <v>0</v>
      </c>
      <c r="M25" s="178">
        <f t="shared" si="2"/>
        <v>0</v>
      </c>
      <c r="N25" s="178">
        <f t="shared" si="2"/>
        <v>0</v>
      </c>
      <c r="O25" s="178">
        <f t="shared" si="2"/>
        <v>0</v>
      </c>
      <c r="P25" s="178">
        <f t="shared" si="2"/>
        <v>0</v>
      </c>
      <c r="Q25" s="16">
        <f t="shared" si="1"/>
        <v>0</v>
      </c>
    </row>
    <row r="26" spans="1:17" ht="12.75">
      <c r="A26" s="195" t="str">
        <f>Info!$B$2</f>
        <v>922</v>
      </c>
      <c r="B26" s="195" t="s">
        <v>370</v>
      </c>
      <c r="C26" s="321" t="s">
        <v>282</v>
      </c>
      <c r="D26" s="203" t="s">
        <v>283</v>
      </c>
      <c r="E26" s="249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16">
        <f t="shared" si="1"/>
        <v>0</v>
      </c>
    </row>
    <row r="27" spans="1:17" ht="12.75">
      <c r="A27" s="195" t="str">
        <f>Info!$B$2</f>
        <v>922</v>
      </c>
      <c r="B27" s="195" t="s">
        <v>370</v>
      </c>
      <c r="C27" s="321" t="s">
        <v>284</v>
      </c>
      <c r="D27" s="203" t="s">
        <v>285</v>
      </c>
      <c r="E27" s="249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16">
        <f t="shared" si="1"/>
        <v>0</v>
      </c>
    </row>
    <row r="28" spans="1:17" ht="12.75">
      <c r="A28" s="195" t="str">
        <f>Info!$B$2</f>
        <v>922</v>
      </c>
      <c r="B28" s="195" t="s">
        <v>370</v>
      </c>
      <c r="C28" s="321" t="s">
        <v>286</v>
      </c>
      <c r="D28" s="203" t="s">
        <v>287</v>
      </c>
      <c r="E28" s="249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16">
        <f t="shared" si="1"/>
        <v>0</v>
      </c>
    </row>
    <row r="29" spans="1:17" ht="13.5" thickBot="1">
      <c r="A29" s="195" t="str">
        <f>Info!$B$2</f>
        <v>922</v>
      </c>
      <c r="B29" s="195" t="s">
        <v>370</v>
      </c>
      <c r="C29" s="322" t="s">
        <v>288</v>
      </c>
      <c r="D29" s="204" t="s">
        <v>78</v>
      </c>
      <c r="E29" s="140">
        <f>+E17+E18+E19+E20+E21+E25</f>
        <v>0</v>
      </c>
      <c r="F29" s="42">
        <f>+F17+F18+F19+F20+F21+F25</f>
        <v>0</v>
      </c>
      <c r="G29" s="42">
        <f aca="true" t="shared" si="3" ref="G29:O29">+G17+G18+G19+G20+G21+G25</f>
        <v>0</v>
      </c>
      <c r="H29" s="42">
        <f t="shared" si="3"/>
        <v>9</v>
      </c>
      <c r="I29" s="42">
        <f t="shared" si="3"/>
        <v>2</v>
      </c>
      <c r="J29" s="42">
        <f t="shared" si="3"/>
        <v>0</v>
      </c>
      <c r="K29" s="42">
        <f t="shared" si="3"/>
        <v>0</v>
      </c>
      <c r="L29" s="42">
        <f t="shared" si="3"/>
        <v>0</v>
      </c>
      <c r="M29" s="42">
        <f t="shared" si="3"/>
        <v>0</v>
      </c>
      <c r="N29" s="42">
        <f t="shared" si="3"/>
        <v>0</v>
      </c>
      <c r="O29" s="42">
        <f t="shared" si="3"/>
        <v>2</v>
      </c>
      <c r="P29" s="42">
        <f>+P17+P18+P19+P20+P21+P25</f>
        <v>0</v>
      </c>
      <c r="Q29" s="17">
        <f>+Q17+Q18+Q19+Q20+Q21+Q25</f>
        <v>13</v>
      </c>
    </row>
    <row r="30" spans="1:17" ht="13.5" thickBot="1">
      <c r="A30" s="195" t="str">
        <f>Info!$B$2</f>
        <v>922</v>
      </c>
      <c r="B30" s="195" t="s">
        <v>370</v>
      </c>
      <c r="C30" s="13"/>
      <c r="D30" s="515" t="s">
        <v>90</v>
      </c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516"/>
    </row>
    <row r="31" spans="1:17" ht="12.75">
      <c r="A31" s="195" t="str">
        <f>Info!$B$2</f>
        <v>922</v>
      </c>
      <c r="B31" s="195" t="s">
        <v>370</v>
      </c>
      <c r="C31" s="319" t="s">
        <v>289</v>
      </c>
      <c r="D31" s="205" t="s">
        <v>91</v>
      </c>
      <c r="E31" s="247"/>
      <c r="F31" s="248"/>
      <c r="G31" s="248"/>
      <c r="H31" s="248"/>
      <c r="I31" s="248"/>
      <c r="J31" s="248"/>
      <c r="K31" s="248"/>
      <c r="L31" s="248"/>
      <c r="M31" s="248"/>
      <c r="N31" s="250"/>
      <c r="O31" s="250"/>
      <c r="P31" s="250"/>
      <c r="Q31" s="15">
        <f>SUM(E31:P31)</f>
        <v>0</v>
      </c>
    </row>
    <row r="32" spans="1:17" ht="12.75">
      <c r="A32" s="195" t="str">
        <f>Info!$B$2</f>
        <v>922</v>
      </c>
      <c r="B32" s="195" t="s">
        <v>370</v>
      </c>
      <c r="C32" s="320" t="s">
        <v>290</v>
      </c>
      <c r="D32" s="205" t="s">
        <v>92</v>
      </c>
      <c r="E32" s="179"/>
      <c r="F32" s="180"/>
      <c r="G32" s="181"/>
      <c r="H32" s="181"/>
      <c r="I32" s="181"/>
      <c r="J32" s="180"/>
      <c r="K32" s="180"/>
      <c r="L32" s="180"/>
      <c r="M32" s="181"/>
      <c r="N32" s="181"/>
      <c r="O32" s="181"/>
      <c r="P32" s="181"/>
      <c r="Q32" s="182"/>
    </row>
    <row r="33" spans="1:17" ht="12.75">
      <c r="A33" s="195" t="str">
        <f>Info!$B$2</f>
        <v>922</v>
      </c>
      <c r="B33" s="195" t="s">
        <v>370</v>
      </c>
      <c r="C33" s="319" t="s">
        <v>291</v>
      </c>
      <c r="D33" s="206" t="s">
        <v>93</v>
      </c>
      <c r="E33" s="184">
        <f>+E34+E35+E36+E37</f>
        <v>0</v>
      </c>
      <c r="F33" s="185">
        <f aca="true" t="shared" si="4" ref="F33:P33">+F34+F35+F36+F37</f>
        <v>0</v>
      </c>
      <c r="G33" s="185">
        <f t="shared" si="4"/>
        <v>0</v>
      </c>
      <c r="H33" s="185">
        <f t="shared" si="4"/>
        <v>0</v>
      </c>
      <c r="I33" s="185">
        <f t="shared" si="4"/>
        <v>0</v>
      </c>
      <c r="J33" s="185">
        <f t="shared" si="4"/>
        <v>0</v>
      </c>
      <c r="K33" s="185">
        <f t="shared" si="4"/>
        <v>0</v>
      </c>
      <c r="L33" s="185">
        <f t="shared" si="4"/>
        <v>0</v>
      </c>
      <c r="M33" s="185">
        <f t="shared" si="4"/>
        <v>0</v>
      </c>
      <c r="N33" s="185">
        <f t="shared" si="4"/>
        <v>0</v>
      </c>
      <c r="O33" s="185">
        <f t="shared" si="4"/>
        <v>0</v>
      </c>
      <c r="P33" s="185">
        <f t="shared" si="4"/>
        <v>0</v>
      </c>
      <c r="Q33" s="16">
        <f aca="true" t="shared" si="5" ref="Q33:Q41">SUM(E33:P33)</f>
        <v>0</v>
      </c>
    </row>
    <row r="34" spans="1:17" ht="12.75">
      <c r="A34" s="195" t="str">
        <f>Info!$B$2</f>
        <v>922</v>
      </c>
      <c r="B34" s="195" t="s">
        <v>370</v>
      </c>
      <c r="C34" s="321" t="s">
        <v>292</v>
      </c>
      <c r="D34" s="207" t="s">
        <v>293</v>
      </c>
      <c r="E34" s="249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16">
        <f t="shared" si="5"/>
        <v>0</v>
      </c>
    </row>
    <row r="35" spans="1:17" ht="12.75">
      <c r="A35" s="195" t="str">
        <f>Info!$B$2</f>
        <v>922</v>
      </c>
      <c r="B35" s="195" t="s">
        <v>370</v>
      </c>
      <c r="C35" s="321" t="s">
        <v>294</v>
      </c>
      <c r="D35" s="207" t="s">
        <v>295</v>
      </c>
      <c r="E35" s="249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16">
        <f t="shared" si="5"/>
        <v>0</v>
      </c>
    </row>
    <row r="36" spans="1:17" ht="22.5">
      <c r="A36" s="195" t="str">
        <f>Info!$B$2</f>
        <v>922</v>
      </c>
      <c r="B36" s="195" t="s">
        <v>370</v>
      </c>
      <c r="C36" s="321" t="s">
        <v>296</v>
      </c>
      <c r="D36" s="207" t="s">
        <v>297</v>
      </c>
      <c r="E36" s="249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16">
        <f t="shared" si="5"/>
        <v>0</v>
      </c>
    </row>
    <row r="37" spans="1:17" ht="12.75">
      <c r="A37" s="195" t="str">
        <f>Info!$B$2</f>
        <v>922</v>
      </c>
      <c r="B37" s="195" t="s">
        <v>370</v>
      </c>
      <c r="C37" s="321" t="s">
        <v>298</v>
      </c>
      <c r="D37" s="207" t="s">
        <v>299</v>
      </c>
      <c r="E37" s="249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16">
        <f t="shared" si="5"/>
        <v>0</v>
      </c>
    </row>
    <row r="38" spans="1:17" ht="12.75">
      <c r="A38" s="195" t="str">
        <f>Info!$B$2</f>
        <v>922</v>
      </c>
      <c r="B38" s="195" t="s">
        <v>370</v>
      </c>
      <c r="C38" s="319" t="s">
        <v>300</v>
      </c>
      <c r="D38" s="206" t="s">
        <v>94</v>
      </c>
      <c r="E38" s="184">
        <f>+E39+E40+E41</f>
        <v>0</v>
      </c>
      <c r="F38" s="185">
        <f aca="true" t="shared" si="6" ref="F38:P38">+F39+F40+F41</f>
        <v>0</v>
      </c>
      <c r="G38" s="185">
        <f t="shared" si="6"/>
        <v>0</v>
      </c>
      <c r="H38" s="185">
        <f t="shared" si="6"/>
        <v>0</v>
      </c>
      <c r="I38" s="185">
        <f t="shared" si="6"/>
        <v>0</v>
      </c>
      <c r="J38" s="185">
        <f t="shared" si="6"/>
        <v>0</v>
      </c>
      <c r="K38" s="185">
        <f t="shared" si="6"/>
        <v>0</v>
      </c>
      <c r="L38" s="185">
        <f t="shared" si="6"/>
        <v>0</v>
      </c>
      <c r="M38" s="185">
        <f t="shared" si="6"/>
        <v>0</v>
      </c>
      <c r="N38" s="185">
        <f t="shared" si="6"/>
        <v>0</v>
      </c>
      <c r="O38" s="185">
        <f t="shared" si="6"/>
        <v>0</v>
      </c>
      <c r="P38" s="185">
        <f t="shared" si="6"/>
        <v>0</v>
      </c>
      <c r="Q38" s="16">
        <f t="shared" si="5"/>
        <v>0</v>
      </c>
    </row>
    <row r="39" spans="1:17" ht="12.75">
      <c r="A39" s="195" t="str">
        <f>Info!$B$2</f>
        <v>922</v>
      </c>
      <c r="B39" s="195" t="s">
        <v>370</v>
      </c>
      <c r="C39" s="321" t="s">
        <v>301</v>
      </c>
      <c r="D39" s="207" t="s">
        <v>293</v>
      </c>
      <c r="E39" s="249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16">
        <f t="shared" si="5"/>
        <v>0</v>
      </c>
    </row>
    <row r="40" spans="1:17" ht="12.75">
      <c r="A40" s="195" t="str">
        <f>Info!$B$2</f>
        <v>922</v>
      </c>
      <c r="B40" s="195" t="s">
        <v>370</v>
      </c>
      <c r="C40" s="321" t="s">
        <v>302</v>
      </c>
      <c r="D40" s="207" t="s">
        <v>295</v>
      </c>
      <c r="E40" s="249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16">
        <f t="shared" si="5"/>
        <v>0</v>
      </c>
    </row>
    <row r="41" spans="1:17" ht="12.75">
      <c r="A41" s="195" t="str">
        <f>Info!$B$2</f>
        <v>922</v>
      </c>
      <c r="B41" s="195" t="s">
        <v>370</v>
      </c>
      <c r="C41" s="321" t="s">
        <v>303</v>
      </c>
      <c r="D41" s="207" t="s">
        <v>299</v>
      </c>
      <c r="E41" s="249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16">
        <f t="shared" si="5"/>
        <v>0</v>
      </c>
    </row>
    <row r="42" spans="1:17" ht="12.75">
      <c r="A42" s="195" t="str">
        <f>Info!$B$2</f>
        <v>922</v>
      </c>
      <c r="B42" s="195" t="s">
        <v>370</v>
      </c>
      <c r="C42" s="319" t="s">
        <v>304</v>
      </c>
      <c r="D42" s="205" t="s">
        <v>95</v>
      </c>
      <c r="E42" s="249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16">
        <f>SUM(E42:P42)</f>
        <v>0</v>
      </c>
    </row>
    <row r="43" spans="1:17" ht="12.75">
      <c r="A43" s="195" t="str">
        <f>Info!$B$2</f>
        <v>922</v>
      </c>
      <c r="B43" s="195" t="s">
        <v>370</v>
      </c>
      <c r="C43" s="319" t="s">
        <v>305</v>
      </c>
      <c r="D43" s="205" t="s">
        <v>96</v>
      </c>
      <c r="E43" s="179"/>
      <c r="F43" s="180"/>
      <c r="G43" s="181"/>
      <c r="H43" s="181"/>
      <c r="I43" s="181"/>
      <c r="J43" s="180"/>
      <c r="K43" s="180"/>
      <c r="L43" s="180"/>
      <c r="M43" s="181"/>
      <c r="N43" s="181"/>
      <c r="O43" s="181"/>
      <c r="P43" s="181"/>
      <c r="Q43" s="145"/>
    </row>
    <row r="44" spans="1:17" ht="22.5">
      <c r="A44" s="195" t="str">
        <f>Info!$B$2</f>
        <v>922</v>
      </c>
      <c r="B44" s="195" t="s">
        <v>370</v>
      </c>
      <c r="C44" s="320" t="s">
        <v>306</v>
      </c>
      <c r="D44" s="206" t="s">
        <v>97</v>
      </c>
      <c r="E44" s="249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16">
        <f>SUM(E44:P44)</f>
        <v>0</v>
      </c>
    </row>
    <row r="45" spans="1:17" ht="33.75">
      <c r="A45" s="195" t="str">
        <f>Info!$B$2</f>
        <v>922</v>
      </c>
      <c r="B45" s="195" t="s">
        <v>370</v>
      </c>
      <c r="C45" s="320" t="s">
        <v>307</v>
      </c>
      <c r="D45" s="206" t="s">
        <v>308</v>
      </c>
      <c r="E45" s="249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16">
        <f>SUM(E45:P45)</f>
        <v>0</v>
      </c>
    </row>
    <row r="46" spans="1:17" ht="22.5">
      <c r="A46" s="195" t="str">
        <f>Info!$B$2</f>
        <v>922</v>
      </c>
      <c r="B46" s="195" t="s">
        <v>370</v>
      </c>
      <c r="C46" s="321" t="s">
        <v>309</v>
      </c>
      <c r="D46" s="206" t="s">
        <v>310</v>
      </c>
      <c r="E46" s="249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16">
        <f>SUM(E46:P46)</f>
        <v>0</v>
      </c>
    </row>
    <row r="47" spans="1:17" ht="12.75">
      <c r="A47" s="195" t="str">
        <f>Info!$B$2</f>
        <v>922</v>
      </c>
      <c r="B47" s="195" t="s">
        <v>370</v>
      </c>
      <c r="C47" s="319" t="s">
        <v>371</v>
      </c>
      <c r="D47" s="205" t="s">
        <v>99</v>
      </c>
      <c r="E47" s="249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16">
        <f>SUM(E47:P47)</f>
        <v>0</v>
      </c>
    </row>
    <row r="48" spans="1:17" ht="12.75">
      <c r="A48" s="195" t="str">
        <f>Info!$B$2</f>
        <v>922</v>
      </c>
      <c r="B48" s="195" t="s">
        <v>370</v>
      </c>
      <c r="C48" s="320" t="s">
        <v>311</v>
      </c>
      <c r="D48" s="205" t="s">
        <v>100</v>
      </c>
      <c r="E48" s="179"/>
      <c r="F48" s="180"/>
      <c r="G48" s="181"/>
      <c r="H48" s="181"/>
      <c r="I48" s="181"/>
      <c r="J48" s="180"/>
      <c r="K48" s="180"/>
      <c r="L48" s="180"/>
      <c r="M48" s="181"/>
      <c r="N48" s="181"/>
      <c r="O48" s="181"/>
      <c r="P48" s="181"/>
      <c r="Q48" s="145"/>
    </row>
    <row r="49" spans="1:17" ht="12.75">
      <c r="A49" s="195" t="str">
        <f>Info!$B$2</f>
        <v>922</v>
      </c>
      <c r="B49" s="195" t="s">
        <v>370</v>
      </c>
      <c r="C49" s="319" t="s">
        <v>312</v>
      </c>
      <c r="D49" s="206" t="s">
        <v>101</v>
      </c>
      <c r="E49" s="249"/>
      <c r="F49" s="250"/>
      <c r="G49" s="250"/>
      <c r="H49" s="250">
        <v>186</v>
      </c>
      <c r="I49" s="250">
        <v>38</v>
      </c>
      <c r="J49" s="250"/>
      <c r="K49" s="250"/>
      <c r="L49" s="250"/>
      <c r="M49" s="250"/>
      <c r="N49" s="250"/>
      <c r="O49" s="250">
        <v>35</v>
      </c>
      <c r="P49" s="250"/>
      <c r="Q49" s="16">
        <f>SUM(E49:P49)</f>
        <v>259</v>
      </c>
    </row>
    <row r="50" spans="1:17" ht="12.75">
      <c r="A50" s="195" t="str">
        <f>Info!$B$2</f>
        <v>922</v>
      </c>
      <c r="B50" s="195" t="s">
        <v>370</v>
      </c>
      <c r="C50" s="319" t="s">
        <v>313</v>
      </c>
      <c r="D50" s="206" t="s">
        <v>102</v>
      </c>
      <c r="E50" s="249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16">
        <f>SUM(E50:P50)</f>
        <v>0</v>
      </c>
    </row>
    <row r="51" spans="1:17" ht="12.75">
      <c r="A51" s="195" t="str">
        <f>Info!$B$2</f>
        <v>922</v>
      </c>
      <c r="B51" s="195" t="s">
        <v>370</v>
      </c>
      <c r="C51" s="319" t="s">
        <v>314</v>
      </c>
      <c r="D51" s="206" t="s">
        <v>103</v>
      </c>
      <c r="E51" s="249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16">
        <f>SUM(E51:P51)</f>
        <v>0</v>
      </c>
    </row>
    <row r="52" spans="1:17" ht="12.75">
      <c r="A52" s="195" t="str">
        <f>Info!$B$2</f>
        <v>922</v>
      </c>
      <c r="B52" s="195" t="s">
        <v>370</v>
      </c>
      <c r="C52" s="319" t="s">
        <v>315</v>
      </c>
      <c r="D52" s="205" t="s">
        <v>104</v>
      </c>
      <c r="E52" s="249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16">
        <f>SUM(E52:P52)</f>
        <v>0</v>
      </c>
    </row>
    <row r="53" spans="1:17" ht="12.75">
      <c r="A53" s="195" t="str">
        <f>Info!$B$2</f>
        <v>922</v>
      </c>
      <c r="B53" s="195" t="s">
        <v>370</v>
      </c>
      <c r="C53" s="319" t="s">
        <v>316</v>
      </c>
      <c r="D53" s="208" t="s">
        <v>105</v>
      </c>
      <c r="E53" s="179"/>
      <c r="F53" s="180"/>
      <c r="G53" s="181"/>
      <c r="H53" s="181"/>
      <c r="I53" s="181"/>
      <c r="J53" s="180"/>
      <c r="K53" s="180"/>
      <c r="L53" s="180"/>
      <c r="M53" s="181"/>
      <c r="N53" s="181"/>
      <c r="O53" s="181"/>
      <c r="P53" s="181"/>
      <c r="Q53" s="145"/>
    </row>
    <row r="54" spans="1:17" ht="12.75">
      <c r="A54" s="195" t="str">
        <f>Info!$B$2</f>
        <v>922</v>
      </c>
      <c r="B54" s="195" t="s">
        <v>370</v>
      </c>
      <c r="C54" s="319" t="s">
        <v>317</v>
      </c>
      <c r="D54" s="209" t="s">
        <v>106</v>
      </c>
      <c r="E54" s="249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16">
        <f aca="true" t="shared" si="7" ref="Q54:Q63">SUM(E54:P54)</f>
        <v>0</v>
      </c>
    </row>
    <row r="55" spans="1:17" ht="12.75">
      <c r="A55" s="195" t="str">
        <f>Info!$B$2</f>
        <v>922</v>
      </c>
      <c r="B55" s="195" t="s">
        <v>370</v>
      </c>
      <c r="C55" s="319" t="s">
        <v>318</v>
      </c>
      <c r="D55" s="209" t="s">
        <v>107</v>
      </c>
      <c r="E55" s="249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16">
        <f t="shared" si="7"/>
        <v>0</v>
      </c>
    </row>
    <row r="56" spans="1:17" ht="12.75">
      <c r="A56" s="195" t="str">
        <f>Info!$B$2</f>
        <v>922</v>
      </c>
      <c r="B56" s="195" t="s">
        <v>370</v>
      </c>
      <c r="C56" s="319" t="s">
        <v>319</v>
      </c>
      <c r="D56" s="209" t="s">
        <v>108</v>
      </c>
      <c r="E56" s="177">
        <f>+E57+E58</f>
        <v>0</v>
      </c>
      <c r="F56" s="178">
        <f>+F57+F58</f>
        <v>0</v>
      </c>
      <c r="G56" s="178">
        <f aca="true" t="shared" si="8" ref="G56:P56">+G57+G58</f>
        <v>0</v>
      </c>
      <c r="H56" s="178">
        <f t="shared" si="8"/>
        <v>0</v>
      </c>
      <c r="I56" s="178">
        <f t="shared" si="8"/>
        <v>0</v>
      </c>
      <c r="J56" s="178">
        <f t="shared" si="8"/>
        <v>0</v>
      </c>
      <c r="K56" s="178">
        <f t="shared" si="8"/>
        <v>0</v>
      </c>
      <c r="L56" s="178">
        <f t="shared" si="8"/>
        <v>0</v>
      </c>
      <c r="M56" s="251">
        <f t="shared" si="8"/>
        <v>0</v>
      </c>
      <c r="N56" s="178">
        <f t="shared" si="8"/>
        <v>0</v>
      </c>
      <c r="O56" s="178">
        <f t="shared" si="8"/>
        <v>0</v>
      </c>
      <c r="P56" s="178">
        <f t="shared" si="8"/>
        <v>0</v>
      </c>
      <c r="Q56" s="16">
        <f>SUM(E56:P56)</f>
        <v>0</v>
      </c>
    </row>
    <row r="57" spans="1:17" ht="12.75">
      <c r="A57" s="195" t="str">
        <f>Info!$B$2</f>
        <v>922</v>
      </c>
      <c r="B57" s="195" t="s">
        <v>370</v>
      </c>
      <c r="C57" s="323" t="s">
        <v>320</v>
      </c>
      <c r="D57" s="209" t="s">
        <v>321</v>
      </c>
      <c r="E57" s="249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16">
        <f>SUM(E57:P57)</f>
        <v>0</v>
      </c>
    </row>
    <row r="58" spans="1:17" ht="12.75">
      <c r="A58" s="195" t="str">
        <f>Info!$B$2</f>
        <v>922</v>
      </c>
      <c r="B58" s="195" t="s">
        <v>370</v>
      </c>
      <c r="C58" s="323" t="s">
        <v>322</v>
      </c>
      <c r="D58" s="209" t="s">
        <v>323</v>
      </c>
      <c r="E58" s="249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16">
        <f>SUM(E58:P58)</f>
        <v>0</v>
      </c>
    </row>
    <row r="59" spans="1:17" ht="12.75">
      <c r="A59" s="195" t="str">
        <f>Info!$B$2</f>
        <v>922</v>
      </c>
      <c r="B59" s="195" t="s">
        <v>370</v>
      </c>
      <c r="C59" s="319" t="s">
        <v>324</v>
      </c>
      <c r="D59" s="209" t="s">
        <v>109</v>
      </c>
      <c r="E59" s="249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16">
        <f t="shared" si="7"/>
        <v>0</v>
      </c>
    </row>
    <row r="60" spans="1:17" ht="12.75">
      <c r="A60" s="195" t="str">
        <f>Info!$B$2</f>
        <v>922</v>
      </c>
      <c r="B60" s="195" t="s">
        <v>370</v>
      </c>
      <c r="C60" s="319" t="s">
        <v>325</v>
      </c>
      <c r="D60" s="209" t="s">
        <v>110</v>
      </c>
      <c r="E60" s="249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16">
        <f t="shared" si="7"/>
        <v>0</v>
      </c>
    </row>
    <row r="61" spans="1:17" ht="12.75">
      <c r="A61" s="195" t="str">
        <f>Info!$B$2</f>
        <v>922</v>
      </c>
      <c r="B61" s="195" t="s">
        <v>370</v>
      </c>
      <c r="C61" s="319" t="s">
        <v>326</v>
      </c>
      <c r="D61" s="209" t="s">
        <v>111</v>
      </c>
      <c r="E61" s="249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16">
        <f t="shared" si="7"/>
        <v>0</v>
      </c>
    </row>
    <row r="62" spans="1:17" ht="12.75">
      <c r="A62" s="195" t="str">
        <f>Info!$B$2</f>
        <v>922</v>
      </c>
      <c r="B62" s="195" t="s">
        <v>370</v>
      </c>
      <c r="C62" s="319" t="s">
        <v>327</v>
      </c>
      <c r="D62" s="206" t="s">
        <v>112</v>
      </c>
      <c r="E62" s="249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16">
        <f t="shared" si="7"/>
        <v>0</v>
      </c>
    </row>
    <row r="63" spans="1:17" ht="12.75">
      <c r="A63" s="195" t="str">
        <f>Info!$B$2</f>
        <v>922</v>
      </c>
      <c r="B63" s="195" t="s">
        <v>370</v>
      </c>
      <c r="C63" s="319" t="s">
        <v>328</v>
      </c>
      <c r="D63" s="206" t="s">
        <v>113</v>
      </c>
      <c r="E63" s="249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16">
        <f t="shared" si="7"/>
        <v>0</v>
      </c>
    </row>
    <row r="64" spans="1:17" ht="12.75">
      <c r="A64" s="195" t="str">
        <f>Info!$B$2</f>
        <v>922</v>
      </c>
      <c r="B64" s="195" t="s">
        <v>370</v>
      </c>
      <c r="C64" s="320" t="s">
        <v>329</v>
      </c>
      <c r="D64" s="205" t="s">
        <v>114</v>
      </c>
      <c r="E64" s="142"/>
      <c r="F64" s="143"/>
      <c r="G64" s="144"/>
      <c r="H64" s="144"/>
      <c r="I64" s="144"/>
      <c r="J64" s="143"/>
      <c r="K64" s="143"/>
      <c r="L64" s="143"/>
      <c r="M64" s="144"/>
      <c r="N64" s="144"/>
      <c r="O64" s="144"/>
      <c r="P64" s="144"/>
      <c r="Q64" s="145"/>
    </row>
    <row r="65" spans="1:17" ht="12.75">
      <c r="A65" s="195" t="str">
        <f>Info!$B$2</f>
        <v>922</v>
      </c>
      <c r="B65" s="195" t="s">
        <v>370</v>
      </c>
      <c r="C65" s="319" t="s">
        <v>330</v>
      </c>
      <c r="D65" s="206" t="s">
        <v>108</v>
      </c>
      <c r="E65" s="177">
        <f>+E66+E67</f>
        <v>0</v>
      </c>
      <c r="F65" s="178">
        <f>+F66+F67</f>
        <v>0</v>
      </c>
      <c r="G65" s="178">
        <f aca="true" t="shared" si="9" ref="G65:P65">+G66+G67</f>
        <v>0</v>
      </c>
      <c r="H65" s="178">
        <f t="shared" si="9"/>
        <v>0</v>
      </c>
      <c r="I65" s="178">
        <f t="shared" si="9"/>
        <v>0</v>
      </c>
      <c r="J65" s="178">
        <f t="shared" si="9"/>
        <v>0</v>
      </c>
      <c r="K65" s="178">
        <f t="shared" si="9"/>
        <v>0</v>
      </c>
      <c r="L65" s="178">
        <f t="shared" si="9"/>
        <v>0</v>
      </c>
      <c r="M65" s="251">
        <f t="shared" si="9"/>
        <v>0</v>
      </c>
      <c r="N65" s="178">
        <f t="shared" si="9"/>
        <v>0</v>
      </c>
      <c r="O65" s="178">
        <f t="shared" si="9"/>
        <v>0</v>
      </c>
      <c r="P65" s="178">
        <f t="shared" si="9"/>
        <v>0</v>
      </c>
      <c r="Q65" s="16">
        <f>SUM(E65:P65)</f>
        <v>0</v>
      </c>
    </row>
    <row r="66" spans="1:17" ht="12.75">
      <c r="A66" s="195" t="str">
        <f>Info!$B$2</f>
        <v>922</v>
      </c>
      <c r="B66" s="195" t="s">
        <v>370</v>
      </c>
      <c r="C66" s="323" t="s">
        <v>331</v>
      </c>
      <c r="D66" s="209" t="s">
        <v>321</v>
      </c>
      <c r="E66" s="249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16">
        <f aca="true" t="shared" si="10" ref="Q66:Q72">SUM(E66:P66)</f>
        <v>0</v>
      </c>
    </row>
    <row r="67" spans="1:17" ht="12.75">
      <c r="A67" s="195" t="str">
        <f>Info!$B$2</f>
        <v>922</v>
      </c>
      <c r="B67" s="195" t="s">
        <v>370</v>
      </c>
      <c r="C67" s="323" t="s">
        <v>332</v>
      </c>
      <c r="D67" s="209" t="s">
        <v>323</v>
      </c>
      <c r="E67" s="249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16">
        <f t="shared" si="10"/>
        <v>0</v>
      </c>
    </row>
    <row r="68" spans="1:17" ht="12.75">
      <c r="A68" s="195" t="str">
        <f>Info!$B$2</f>
        <v>922</v>
      </c>
      <c r="B68" s="195" t="s">
        <v>370</v>
      </c>
      <c r="C68" s="319" t="s">
        <v>333</v>
      </c>
      <c r="D68" s="210" t="s">
        <v>109</v>
      </c>
      <c r="E68" s="249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16">
        <f t="shared" si="10"/>
        <v>0</v>
      </c>
    </row>
    <row r="69" spans="1:17" ht="12.75">
      <c r="A69" s="195" t="str">
        <f>Info!$B$2</f>
        <v>922</v>
      </c>
      <c r="B69" s="195" t="s">
        <v>370</v>
      </c>
      <c r="C69" s="319" t="s">
        <v>334</v>
      </c>
      <c r="D69" s="206" t="s">
        <v>110</v>
      </c>
      <c r="E69" s="249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16">
        <f t="shared" si="10"/>
        <v>0</v>
      </c>
    </row>
    <row r="70" spans="1:17" ht="12.75">
      <c r="A70" s="195" t="str">
        <f>Info!$B$2</f>
        <v>922</v>
      </c>
      <c r="B70" s="195" t="s">
        <v>370</v>
      </c>
      <c r="C70" s="319" t="s">
        <v>335</v>
      </c>
      <c r="D70" s="206" t="s">
        <v>111</v>
      </c>
      <c r="E70" s="249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16">
        <f t="shared" si="10"/>
        <v>0</v>
      </c>
    </row>
    <row r="71" spans="1:17" ht="12.75">
      <c r="A71" s="195" t="str">
        <f>Info!$B$2</f>
        <v>922</v>
      </c>
      <c r="B71" s="195" t="s">
        <v>370</v>
      </c>
      <c r="C71" s="320" t="s">
        <v>336</v>
      </c>
      <c r="D71" s="206" t="s">
        <v>113</v>
      </c>
      <c r="E71" s="249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16">
        <f t="shared" si="10"/>
        <v>0</v>
      </c>
    </row>
    <row r="72" spans="1:17" ht="12.75">
      <c r="A72" s="195" t="str">
        <f>Info!$B$2</f>
        <v>922</v>
      </c>
      <c r="B72" s="195" t="s">
        <v>370</v>
      </c>
      <c r="C72" s="319" t="s">
        <v>337</v>
      </c>
      <c r="D72" s="206" t="s">
        <v>112</v>
      </c>
      <c r="E72" s="249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16">
        <f t="shared" si="10"/>
        <v>0</v>
      </c>
    </row>
    <row r="73" spans="1:17" ht="12.75">
      <c r="A73" s="195" t="str">
        <f>Info!$B$2</f>
        <v>922</v>
      </c>
      <c r="B73" s="195" t="s">
        <v>370</v>
      </c>
      <c r="C73" s="320" t="s">
        <v>338</v>
      </c>
      <c r="D73" s="205" t="s">
        <v>115</v>
      </c>
      <c r="E73" s="179"/>
      <c r="F73" s="180"/>
      <c r="G73" s="181"/>
      <c r="H73" s="181"/>
      <c r="I73" s="181"/>
      <c r="J73" s="180"/>
      <c r="K73" s="180"/>
      <c r="L73" s="180"/>
      <c r="M73" s="181"/>
      <c r="N73" s="181"/>
      <c r="O73" s="181"/>
      <c r="P73" s="181"/>
      <c r="Q73" s="145"/>
    </row>
    <row r="74" spans="1:17" ht="12.75">
      <c r="A74" s="195" t="str">
        <f>Info!$B$2</f>
        <v>922</v>
      </c>
      <c r="B74" s="195" t="s">
        <v>370</v>
      </c>
      <c r="C74" s="319" t="s">
        <v>339</v>
      </c>
      <c r="D74" s="206" t="s">
        <v>116</v>
      </c>
      <c r="E74" s="249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16">
        <f aca="true" t="shared" si="11" ref="Q74:Q80">SUM(E74:P74)</f>
        <v>0</v>
      </c>
    </row>
    <row r="75" spans="1:17" ht="12.75">
      <c r="A75" s="195" t="str">
        <f>Info!$B$2</f>
        <v>922</v>
      </c>
      <c r="B75" s="195" t="s">
        <v>370</v>
      </c>
      <c r="C75" s="319" t="s">
        <v>340</v>
      </c>
      <c r="D75" s="206" t="s">
        <v>109</v>
      </c>
      <c r="E75" s="249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16">
        <f t="shared" si="11"/>
        <v>0</v>
      </c>
    </row>
    <row r="76" spans="1:17" ht="12.75">
      <c r="A76" s="195" t="str">
        <f>Info!$B$2</f>
        <v>922</v>
      </c>
      <c r="B76" s="195" t="s">
        <v>370</v>
      </c>
      <c r="C76" s="319" t="s">
        <v>341</v>
      </c>
      <c r="D76" s="206" t="s">
        <v>110</v>
      </c>
      <c r="E76" s="249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16">
        <f t="shared" si="11"/>
        <v>0</v>
      </c>
    </row>
    <row r="77" spans="1:17" ht="12.75">
      <c r="A77" s="195" t="str">
        <f>Info!$B$2</f>
        <v>922</v>
      </c>
      <c r="B77" s="195" t="s">
        <v>370</v>
      </c>
      <c r="C77" s="319" t="s">
        <v>342</v>
      </c>
      <c r="D77" s="206" t="s">
        <v>111</v>
      </c>
      <c r="E77" s="249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16">
        <f t="shared" si="11"/>
        <v>0</v>
      </c>
    </row>
    <row r="78" spans="1:17" ht="12.75">
      <c r="A78" s="195" t="str">
        <f>Info!$B$2</f>
        <v>922</v>
      </c>
      <c r="B78" s="195" t="s">
        <v>370</v>
      </c>
      <c r="C78" s="319" t="s">
        <v>343</v>
      </c>
      <c r="D78" s="206" t="s">
        <v>113</v>
      </c>
      <c r="E78" s="249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16">
        <f t="shared" si="11"/>
        <v>0</v>
      </c>
    </row>
    <row r="79" spans="1:17" ht="12.75">
      <c r="A79" s="195" t="str">
        <f>Info!$B$2</f>
        <v>922</v>
      </c>
      <c r="B79" s="195" t="s">
        <v>370</v>
      </c>
      <c r="C79" s="320" t="s">
        <v>344</v>
      </c>
      <c r="D79" s="206" t="s">
        <v>112</v>
      </c>
      <c r="E79" s="249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16">
        <f t="shared" si="11"/>
        <v>0</v>
      </c>
    </row>
    <row r="80" spans="1:17" ht="12.75">
      <c r="A80" s="195" t="str">
        <f>Info!$B$2</f>
        <v>922</v>
      </c>
      <c r="B80" s="195" t="s">
        <v>370</v>
      </c>
      <c r="C80" s="319" t="s">
        <v>345</v>
      </c>
      <c r="D80" s="205" t="s">
        <v>117</v>
      </c>
      <c r="E80" s="249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16">
        <f t="shared" si="11"/>
        <v>0</v>
      </c>
    </row>
    <row r="81" spans="1:17" ht="13.5" thickBot="1">
      <c r="A81" s="195" t="str">
        <f>Info!$B$2</f>
        <v>922</v>
      </c>
      <c r="B81" s="195" t="s">
        <v>370</v>
      </c>
      <c r="C81" s="322" t="s">
        <v>346</v>
      </c>
      <c r="D81" s="211" t="s">
        <v>118</v>
      </c>
      <c r="E81" s="140">
        <f>+E31+E33+E38+E42+E44+E45+E46+E47+E49+E50+E51+E52+E54+E55+E56+E59+E60+E61+E62+E63+E65+E68+E69+E70+E71+E72+E74+E75+E76+E77+E78+E79+E80+E84</f>
        <v>0</v>
      </c>
      <c r="F81" s="42">
        <f aca="true" t="shared" si="12" ref="F81:P81">+F31+F33+F38+F42+F44+F45+F46+F47+F49+F50+F51+F52+F54+F55+F56+F59+F60+F61+F62+F63+F65+F68+F69+F70+F71+F72+F74+F75+F76+F77+F78+F79+F80+F84</f>
        <v>0</v>
      </c>
      <c r="G81" s="42">
        <f t="shared" si="12"/>
        <v>0</v>
      </c>
      <c r="H81" s="42">
        <f t="shared" si="12"/>
        <v>186</v>
      </c>
      <c r="I81" s="42">
        <f t="shared" si="12"/>
        <v>38</v>
      </c>
      <c r="J81" s="42">
        <f t="shared" si="12"/>
        <v>0</v>
      </c>
      <c r="K81" s="42">
        <f t="shared" si="12"/>
        <v>0</v>
      </c>
      <c r="L81" s="42">
        <f t="shared" si="12"/>
        <v>0</v>
      </c>
      <c r="M81" s="42">
        <f t="shared" si="12"/>
        <v>0</v>
      </c>
      <c r="N81" s="42">
        <f t="shared" si="12"/>
        <v>0</v>
      </c>
      <c r="O81" s="42">
        <f t="shared" si="12"/>
        <v>35</v>
      </c>
      <c r="P81" s="260">
        <f t="shared" si="12"/>
        <v>0</v>
      </c>
      <c r="Q81" s="17">
        <f>SUM(E81:P81)</f>
        <v>259</v>
      </c>
    </row>
    <row r="82" spans="1:17" ht="13.5" thickBot="1">
      <c r="A82" s="195" t="str">
        <f>Info!$B$2</f>
        <v>922</v>
      </c>
      <c r="B82" s="195" t="s">
        <v>370</v>
      </c>
      <c r="C82" s="13"/>
      <c r="D82" s="515" t="s">
        <v>119</v>
      </c>
      <c r="E82" s="474"/>
      <c r="F82" s="474"/>
      <c r="G82" s="474"/>
      <c r="H82" s="474"/>
      <c r="I82" s="474"/>
      <c r="J82" s="474"/>
      <c r="K82" s="474"/>
      <c r="L82" s="474"/>
      <c r="M82" s="474"/>
      <c r="N82" s="474"/>
      <c r="O82" s="474"/>
      <c r="P82" s="474"/>
      <c r="Q82" s="516"/>
    </row>
    <row r="83" spans="1:17" ht="12.75">
      <c r="A83" s="195" t="str">
        <f>Info!$B$2</f>
        <v>922</v>
      </c>
      <c r="B83" s="195" t="s">
        <v>370</v>
      </c>
      <c r="C83" s="319" t="s">
        <v>347</v>
      </c>
      <c r="D83" s="205" t="s">
        <v>120</v>
      </c>
      <c r="E83" s="191">
        <f>+E84+E85</f>
        <v>0</v>
      </c>
      <c r="F83" s="149">
        <f aca="true" t="shared" si="13" ref="F83:P83">+F84+F85</f>
        <v>0</v>
      </c>
      <c r="G83" s="149">
        <f t="shared" si="13"/>
        <v>0</v>
      </c>
      <c r="H83" s="149">
        <f t="shared" si="13"/>
        <v>0</v>
      </c>
      <c r="I83" s="149">
        <f t="shared" si="13"/>
        <v>0</v>
      </c>
      <c r="J83" s="149">
        <f t="shared" si="13"/>
        <v>0</v>
      </c>
      <c r="K83" s="149">
        <f t="shared" si="13"/>
        <v>0</v>
      </c>
      <c r="L83" s="149">
        <f t="shared" si="13"/>
        <v>0</v>
      </c>
      <c r="M83" s="149">
        <f t="shared" si="13"/>
        <v>0</v>
      </c>
      <c r="N83" s="149">
        <f t="shared" si="13"/>
        <v>0</v>
      </c>
      <c r="O83" s="149">
        <f t="shared" si="13"/>
        <v>0</v>
      </c>
      <c r="P83" s="149">
        <f t="shared" si="13"/>
        <v>0</v>
      </c>
      <c r="Q83" s="15">
        <f>SUM(E83:P83)</f>
        <v>0</v>
      </c>
    </row>
    <row r="84" spans="1:17" ht="12.75">
      <c r="A84" s="195" t="str">
        <f>Info!$B$2</f>
        <v>922</v>
      </c>
      <c r="B84" s="195" t="s">
        <v>370</v>
      </c>
      <c r="C84" s="323" t="s">
        <v>348</v>
      </c>
      <c r="D84" s="206" t="s">
        <v>349</v>
      </c>
      <c r="E84" s="249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16">
        <f>SUM(E84:P84)</f>
        <v>0</v>
      </c>
    </row>
    <row r="85" spans="1:17" ht="12.75">
      <c r="A85" s="195" t="str">
        <f>Info!$B$2</f>
        <v>922</v>
      </c>
      <c r="B85" s="195" t="s">
        <v>370</v>
      </c>
      <c r="C85" s="323" t="s">
        <v>350</v>
      </c>
      <c r="D85" s="206" t="s">
        <v>351</v>
      </c>
      <c r="E85" s="249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16">
        <f>SUM(E85:P85)</f>
        <v>0</v>
      </c>
    </row>
    <row r="86" spans="1:17" ht="12.75">
      <c r="A86" s="195" t="str">
        <f>Info!$B$2</f>
        <v>922</v>
      </c>
      <c r="B86" s="195" t="s">
        <v>370</v>
      </c>
      <c r="C86" s="319" t="s">
        <v>352</v>
      </c>
      <c r="D86" s="205" t="s">
        <v>121</v>
      </c>
      <c r="E86" s="252"/>
      <c r="F86" s="143"/>
      <c r="G86" s="144"/>
      <c r="H86" s="144"/>
      <c r="I86" s="144"/>
      <c r="J86" s="143"/>
      <c r="K86" s="143"/>
      <c r="L86" s="143"/>
      <c r="M86" s="144"/>
      <c r="N86" s="144"/>
      <c r="O86" s="144"/>
      <c r="P86" s="144"/>
      <c r="Q86" s="145"/>
    </row>
    <row r="87" spans="1:17" ht="12.75">
      <c r="A87" s="195" t="str">
        <f>Info!$B$2</f>
        <v>922</v>
      </c>
      <c r="B87" s="195" t="s">
        <v>370</v>
      </c>
      <c r="C87" s="319" t="s">
        <v>353</v>
      </c>
      <c r="D87" s="206" t="s">
        <v>122</v>
      </c>
      <c r="E87" s="249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16">
        <f aca="true" t="shared" si="14" ref="Q87:Q95">SUM(E87:P87)</f>
        <v>0</v>
      </c>
    </row>
    <row r="88" spans="1:17" ht="12.75">
      <c r="A88" s="195" t="str">
        <f>Info!$B$2</f>
        <v>922</v>
      </c>
      <c r="B88" s="195" t="s">
        <v>370</v>
      </c>
      <c r="C88" s="319" t="s">
        <v>354</v>
      </c>
      <c r="D88" s="206" t="s">
        <v>123</v>
      </c>
      <c r="E88" s="249"/>
      <c r="F88" s="250"/>
      <c r="G88" s="250"/>
      <c r="H88" s="250">
        <v>345</v>
      </c>
      <c r="I88" s="250">
        <v>70</v>
      </c>
      <c r="J88" s="250"/>
      <c r="K88" s="250"/>
      <c r="L88" s="250"/>
      <c r="M88" s="250"/>
      <c r="N88" s="250"/>
      <c r="O88" s="250">
        <v>65</v>
      </c>
      <c r="P88" s="250"/>
      <c r="Q88" s="16">
        <f t="shared" si="14"/>
        <v>480</v>
      </c>
    </row>
    <row r="89" spans="1:17" ht="12.75">
      <c r="A89" s="195" t="str">
        <f>Info!$B$2</f>
        <v>922</v>
      </c>
      <c r="B89" s="195" t="s">
        <v>370</v>
      </c>
      <c r="C89" s="320" t="s">
        <v>355</v>
      </c>
      <c r="D89" s="205" t="s">
        <v>124</v>
      </c>
      <c r="E89" s="249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16">
        <f t="shared" si="14"/>
        <v>0</v>
      </c>
    </row>
    <row r="90" spans="1:17" ht="12.75">
      <c r="A90" s="195" t="str">
        <f>Info!$B$2</f>
        <v>922</v>
      </c>
      <c r="B90" s="195" t="s">
        <v>370</v>
      </c>
      <c r="C90" s="319" t="s">
        <v>356</v>
      </c>
      <c r="D90" s="205" t="s">
        <v>125</v>
      </c>
      <c r="E90" s="249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16">
        <f t="shared" si="14"/>
        <v>0</v>
      </c>
    </row>
    <row r="91" spans="1:17" ht="12.75">
      <c r="A91" s="195" t="str">
        <f>Info!$B$2</f>
        <v>922</v>
      </c>
      <c r="B91" s="195" t="s">
        <v>370</v>
      </c>
      <c r="C91" s="319" t="s">
        <v>357</v>
      </c>
      <c r="D91" s="205" t="s">
        <v>126</v>
      </c>
      <c r="E91" s="249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16">
        <f t="shared" si="14"/>
        <v>0</v>
      </c>
    </row>
    <row r="92" spans="1:17" ht="12.75">
      <c r="A92" s="195" t="str">
        <f>Info!$B$2</f>
        <v>922</v>
      </c>
      <c r="B92" s="195" t="s">
        <v>370</v>
      </c>
      <c r="C92" s="320" t="s">
        <v>358</v>
      </c>
      <c r="D92" s="205" t="s">
        <v>127</v>
      </c>
      <c r="E92" s="249">
        <v>227</v>
      </c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16">
        <f t="shared" si="14"/>
        <v>227</v>
      </c>
    </row>
    <row r="93" spans="1:17" s="50" customFormat="1" ht="12.75">
      <c r="A93" s="195" t="str">
        <f>Info!$B$2</f>
        <v>922</v>
      </c>
      <c r="B93" s="195" t="s">
        <v>370</v>
      </c>
      <c r="C93" s="320" t="s">
        <v>359</v>
      </c>
      <c r="D93" s="205" t="s">
        <v>128</v>
      </c>
      <c r="E93" s="249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16">
        <f t="shared" si="14"/>
        <v>0</v>
      </c>
    </row>
    <row r="94" spans="1:17" ht="13.5" thickBot="1">
      <c r="A94" s="195" t="str">
        <f>Info!$B$2</f>
        <v>922</v>
      </c>
      <c r="B94" s="195" t="s">
        <v>370</v>
      </c>
      <c r="C94" s="322" t="s">
        <v>360</v>
      </c>
      <c r="D94" s="212" t="s">
        <v>78</v>
      </c>
      <c r="E94" s="239">
        <f>+E85+E87+E88+E89+E90+E91+E92+E93</f>
        <v>227</v>
      </c>
      <c r="F94" s="42">
        <f aca="true" t="shared" si="15" ref="F94:P94">+F85+F87+F88+F89+F90+F91+F92+F93</f>
        <v>0</v>
      </c>
      <c r="G94" s="42">
        <f t="shared" si="15"/>
        <v>0</v>
      </c>
      <c r="H94" s="42">
        <f t="shared" si="15"/>
        <v>345</v>
      </c>
      <c r="I94" s="42">
        <f t="shared" si="15"/>
        <v>70</v>
      </c>
      <c r="J94" s="42">
        <f t="shared" si="15"/>
        <v>0</v>
      </c>
      <c r="K94" s="42">
        <f t="shared" si="15"/>
        <v>0</v>
      </c>
      <c r="L94" s="42">
        <f t="shared" si="15"/>
        <v>0</v>
      </c>
      <c r="M94" s="42">
        <f t="shared" si="15"/>
        <v>0</v>
      </c>
      <c r="N94" s="42">
        <f t="shared" si="15"/>
        <v>0</v>
      </c>
      <c r="O94" s="42">
        <f t="shared" si="15"/>
        <v>65</v>
      </c>
      <c r="P94" s="42">
        <f t="shared" si="15"/>
        <v>0</v>
      </c>
      <c r="Q94" s="192">
        <f>SUM(E94:P94)</f>
        <v>707</v>
      </c>
    </row>
    <row r="95" spans="1:17" ht="13.5" thickBot="1">
      <c r="A95" s="195" t="str">
        <f>Info!$B$2</f>
        <v>922</v>
      </c>
      <c r="B95" s="195" t="s">
        <v>370</v>
      </c>
      <c r="C95" s="324" t="s">
        <v>361</v>
      </c>
      <c r="D95" s="213" t="s">
        <v>362</v>
      </c>
      <c r="E95" s="94">
        <f>+E29+E81+E94</f>
        <v>227</v>
      </c>
      <c r="F95" s="19">
        <f aca="true" t="shared" si="16" ref="F95:P95">+F29+F81+F94</f>
        <v>0</v>
      </c>
      <c r="G95" s="19">
        <f t="shared" si="16"/>
        <v>0</v>
      </c>
      <c r="H95" s="19">
        <f t="shared" si="16"/>
        <v>540</v>
      </c>
      <c r="I95" s="19">
        <f t="shared" si="16"/>
        <v>110</v>
      </c>
      <c r="J95" s="19">
        <f t="shared" si="16"/>
        <v>0</v>
      </c>
      <c r="K95" s="19">
        <f t="shared" si="16"/>
        <v>0</v>
      </c>
      <c r="L95" s="19">
        <f t="shared" si="16"/>
        <v>0</v>
      </c>
      <c r="M95" s="19">
        <f t="shared" si="16"/>
        <v>0</v>
      </c>
      <c r="N95" s="19">
        <f t="shared" si="16"/>
        <v>0</v>
      </c>
      <c r="O95" s="19">
        <f t="shared" si="16"/>
        <v>102</v>
      </c>
      <c r="P95" s="258">
        <f t="shared" si="16"/>
        <v>0</v>
      </c>
      <c r="Q95" s="20">
        <f t="shared" si="14"/>
        <v>979</v>
      </c>
    </row>
    <row r="96" spans="3:17" ht="12.75">
      <c r="C96" s="193"/>
      <c r="D96" s="21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</row>
    <row r="97" spans="1:16" s="98" customFormat="1" ht="12.75">
      <c r="A97" s="332"/>
      <c r="B97" s="332"/>
      <c r="C97" s="333"/>
      <c r="D97" s="406"/>
      <c r="E97" s="406"/>
      <c r="F97" s="406"/>
      <c r="N97" s="406"/>
      <c r="O97" s="406"/>
      <c r="P97" s="406"/>
    </row>
    <row r="98" spans="1:6" s="98" customFormat="1" ht="12.75">
      <c r="A98" s="332"/>
      <c r="B98" s="332"/>
      <c r="C98" s="333"/>
      <c r="D98" s="234"/>
      <c r="E98" s="234"/>
      <c r="F98" s="234"/>
    </row>
    <row r="99" spans="1:6" s="98" customFormat="1" ht="12.75">
      <c r="A99" s="332"/>
      <c r="B99" s="332"/>
      <c r="C99" s="333"/>
      <c r="D99" s="325"/>
      <c r="E99" s="325"/>
      <c r="F99" s="325"/>
    </row>
    <row r="100" spans="1:4" s="98" customFormat="1" ht="12.75">
      <c r="A100" s="332"/>
      <c r="B100" s="332"/>
      <c r="C100" s="333"/>
      <c r="D100" s="65"/>
    </row>
    <row r="101" spans="1:4" s="98" customFormat="1" ht="12.75">
      <c r="A101" s="332"/>
      <c r="B101" s="332"/>
      <c r="C101" s="333"/>
      <c r="D101" s="65"/>
    </row>
  </sheetData>
  <sheetProtection password="C7E1" sheet="1"/>
  <mergeCells count="35">
    <mergeCell ref="C1:Q1"/>
    <mergeCell ref="C2:Q2"/>
    <mergeCell ref="C3:C7"/>
    <mergeCell ref="D3:G3"/>
    <mergeCell ref="H3:J6"/>
    <mergeCell ref="K3:O3"/>
    <mergeCell ref="P3:Q6"/>
    <mergeCell ref="D4:G4"/>
    <mergeCell ref="K4:O4"/>
    <mergeCell ref="K5:M5"/>
    <mergeCell ref="C8:C10"/>
    <mergeCell ref="D8:D10"/>
    <mergeCell ref="E8:F8"/>
    <mergeCell ref="G8:I8"/>
    <mergeCell ref="J8:J10"/>
    <mergeCell ref="K8:K10"/>
    <mergeCell ref="F9:F10"/>
    <mergeCell ref="G9:G10"/>
    <mergeCell ref="H9:H10"/>
    <mergeCell ref="I9:I10"/>
    <mergeCell ref="D6:G6"/>
    <mergeCell ref="K6:O6"/>
    <mergeCell ref="D7:Q7"/>
    <mergeCell ref="L8:L10"/>
    <mergeCell ref="D16:Q16"/>
    <mergeCell ref="D30:Q30"/>
    <mergeCell ref="D82:Q82"/>
    <mergeCell ref="N97:P97"/>
    <mergeCell ref="M8:M10"/>
    <mergeCell ref="N8:N10"/>
    <mergeCell ref="O8:O10"/>
    <mergeCell ref="P8:P10"/>
    <mergeCell ref="Q8:Q10"/>
    <mergeCell ref="E9:E10"/>
    <mergeCell ref="D97:F97"/>
  </mergeCells>
  <printOptions horizontalCentered="1"/>
  <pageMargins left="0.15748031496063" right="0.15748031496063" top="0.669291338582677" bottom="0.433070866141732" header="0.15748031496063" footer="0.15748031496063"/>
  <pageSetup fitToHeight="3" fitToWidth="1" horizontalDpi="600" verticalDpi="600" orientation="landscape" paperSize="9" scale="65" r:id="rId1"/>
  <headerFooter alignWithMargins="0">
    <oddHeader>&amp;L
MINISTERO DELLA SALUTE-SISTEMA INFORMATIVO SANITARIO</oddHeader>
    <oddFooter>&amp;LLA-CONS&amp;C&amp;P&amp;R&amp;D</oddFooter>
  </headerFooter>
  <customProperties>
    <customPr name="layoutContexts" r:id="rId2"/>
    <customPr name="SaveUndoMode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70" zoomScaleNormal="70" zoomScalePageLayoutView="0" workbookViewId="0" topLeftCell="A1">
      <selection activeCell="M8" sqref="M8"/>
    </sheetView>
  </sheetViews>
  <sheetFormatPr defaultColWidth="9.140625" defaultRowHeight="12.75"/>
  <cols>
    <col min="1" max="1" width="21.8515625" style="106" customWidth="1"/>
    <col min="2" max="2" width="13.421875" style="106" customWidth="1"/>
    <col min="3" max="3" width="14.140625" style="106" customWidth="1"/>
    <col min="4" max="4" width="14.8515625" style="106" customWidth="1"/>
    <col min="5" max="11" width="15.57421875" style="106" bestFit="1" customWidth="1"/>
    <col min="12" max="12" width="17.140625" style="106" bestFit="1" customWidth="1"/>
    <col min="13" max="13" width="12.00390625" style="106" customWidth="1"/>
    <col min="14" max="16384" width="9.140625" style="106" customWidth="1"/>
  </cols>
  <sheetData>
    <row r="1" spans="1:13" ht="45" customHeight="1" thickBot="1">
      <c r="A1" s="566" t="s">
        <v>372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105"/>
    </row>
    <row r="2" spans="1:13" ht="13.5" thickBot="1">
      <c r="A2" s="107"/>
      <c r="B2" s="108"/>
      <c r="C2" s="570" t="s">
        <v>68</v>
      </c>
      <c r="D2" s="571"/>
      <c r="E2" s="571"/>
      <c r="F2" s="571"/>
      <c r="G2" s="572"/>
      <c r="H2" s="567" t="s">
        <v>69</v>
      </c>
      <c r="I2" s="568"/>
      <c r="J2" s="568"/>
      <c r="K2" s="568"/>
      <c r="L2" s="569"/>
      <c r="M2" s="105"/>
    </row>
    <row r="3" spans="1:13" ht="12" customHeight="1">
      <c r="A3" s="108"/>
      <c r="B3" s="108"/>
      <c r="C3" s="573"/>
      <c r="D3" s="574"/>
      <c r="E3" s="574"/>
      <c r="F3" s="574"/>
      <c r="G3" s="575"/>
      <c r="H3" s="109"/>
      <c r="I3" s="110"/>
      <c r="J3" s="110"/>
      <c r="K3" s="110"/>
      <c r="L3" s="111"/>
      <c r="M3" s="105"/>
    </row>
    <row r="4" spans="1:13" ht="17.25" customHeight="1" thickBot="1">
      <c r="A4" s="107"/>
      <c r="B4" s="112"/>
      <c r="C4" s="113" t="s">
        <v>70</v>
      </c>
      <c r="D4" s="170" t="s">
        <v>71</v>
      </c>
      <c r="E4" s="114" t="s">
        <v>72</v>
      </c>
      <c r="F4" s="169" t="str">
        <f>Info!$B$2</f>
        <v>922</v>
      </c>
      <c r="G4" s="115"/>
      <c r="H4" s="559" t="s">
        <v>73</v>
      </c>
      <c r="I4" s="560"/>
      <c r="J4" s="561"/>
      <c r="K4" s="168" t="str">
        <f>Info!$B$3</f>
        <v>2014</v>
      </c>
      <c r="L4" s="116"/>
      <c r="M4" s="105"/>
    </row>
    <row r="5" spans="1:13" ht="12" customHeight="1" thickBot="1">
      <c r="A5" s="108"/>
      <c r="B5" s="108"/>
      <c r="C5" s="576"/>
      <c r="D5" s="577"/>
      <c r="E5" s="577"/>
      <c r="F5" s="577"/>
      <c r="G5" s="578"/>
      <c r="H5" s="117"/>
      <c r="I5" s="118"/>
      <c r="J5" s="118"/>
      <c r="K5" s="118"/>
      <c r="L5" s="119"/>
      <c r="M5" s="105"/>
    </row>
    <row r="6" spans="1:13" ht="13.5" thickBot="1">
      <c r="A6" s="558"/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105"/>
    </row>
    <row r="7" spans="1:13" ht="56.25" customHeight="1" thickBot="1">
      <c r="A7" s="564" t="s">
        <v>75</v>
      </c>
      <c r="B7" s="565"/>
      <c r="C7" s="120" t="s">
        <v>76</v>
      </c>
      <c r="D7" s="121" t="s">
        <v>77</v>
      </c>
      <c r="E7" s="122" t="s">
        <v>58</v>
      </c>
      <c r="F7" s="122" t="s">
        <v>59</v>
      </c>
      <c r="G7" s="122" t="s">
        <v>60</v>
      </c>
      <c r="H7" s="121" t="s">
        <v>61</v>
      </c>
      <c r="I7" s="121" t="s">
        <v>62</v>
      </c>
      <c r="J7" s="121" t="s">
        <v>63</v>
      </c>
      <c r="K7" s="122" t="s">
        <v>64</v>
      </c>
      <c r="L7" s="123" t="s">
        <v>78</v>
      </c>
      <c r="M7" s="124" t="s">
        <v>373</v>
      </c>
    </row>
    <row r="8" spans="1:13" ht="39" customHeight="1" thickBot="1">
      <c r="A8" s="562" t="s">
        <v>374</v>
      </c>
      <c r="B8" s="563"/>
      <c r="C8" s="125">
        <f>+'MODELLO LA'!F20+'MODELLO LA'!G20</f>
        <v>222</v>
      </c>
      <c r="D8" s="125">
        <f>+'MODELLO LA'!H20+'MODELLO LA'!I20+'MODELLO LA'!J20</f>
        <v>587</v>
      </c>
      <c r="E8" s="125">
        <f>+'MODELLO LA'!K20</f>
        <v>831</v>
      </c>
      <c r="F8" s="125">
        <f>+'MODELLO LA'!L20</f>
        <v>0</v>
      </c>
      <c r="G8" s="125">
        <f>+'MODELLO LA'!M20</f>
        <v>116</v>
      </c>
      <c r="H8" s="125">
        <f>+'MODELLO LA'!N20</f>
        <v>304</v>
      </c>
      <c r="I8" s="125">
        <f>+'MODELLO LA'!O20</f>
        <v>158</v>
      </c>
      <c r="J8" s="125">
        <f>+'MODELLO LA'!P20</f>
        <v>7</v>
      </c>
      <c r="K8" s="125">
        <f>+'MODELLO LA'!Q20</f>
        <v>94</v>
      </c>
      <c r="L8" s="126">
        <f>SUM(C8:K8)</f>
        <v>2319</v>
      </c>
      <c r="M8" s="127">
        <f>+L8/L29</f>
        <v>0.010406476337494728</v>
      </c>
    </row>
    <row r="9" spans="1:13" ht="26.25" customHeight="1" thickBot="1">
      <c r="A9" s="562" t="s">
        <v>375</v>
      </c>
      <c r="B9" s="563"/>
      <c r="C9" s="125">
        <f>SUM(C10:C20)</f>
        <v>39105</v>
      </c>
      <c r="D9" s="125">
        <f aca="true" t="shared" si="0" ref="D9:K9">SUM(D10:D20)</f>
        <v>17708</v>
      </c>
      <c r="E9" s="125">
        <f t="shared" si="0"/>
        <v>21608</v>
      </c>
      <c r="F9" s="125">
        <f t="shared" si="0"/>
        <v>362</v>
      </c>
      <c r="G9" s="125">
        <f t="shared" si="0"/>
        <v>4150</v>
      </c>
      <c r="H9" s="125">
        <f t="shared" si="0"/>
        <v>3840</v>
      </c>
      <c r="I9" s="125">
        <f t="shared" si="0"/>
        <v>3393</v>
      </c>
      <c r="J9" s="125">
        <f t="shared" si="0"/>
        <v>142</v>
      </c>
      <c r="K9" s="125">
        <f t="shared" si="0"/>
        <v>5551</v>
      </c>
      <c r="L9" s="126">
        <f>SUM(C9:K9)</f>
        <v>95859</v>
      </c>
      <c r="M9" s="127">
        <f>+L9/L29</f>
        <v>0.4301657676739573</v>
      </c>
    </row>
    <row r="10" spans="1:13" ht="12.75">
      <c r="A10" s="556" t="s">
        <v>91</v>
      </c>
      <c r="B10" s="557"/>
      <c r="C10" s="128">
        <f>+'MODELLO LA'!F22+'MODELLO LA'!G22</f>
        <v>0</v>
      </c>
      <c r="D10" s="128">
        <f>+'MODELLO LA'!H22+'MODELLO LA'!I22+'MODELLO LA'!J22</f>
        <v>0</v>
      </c>
      <c r="E10" s="128">
        <f>+'MODELLO LA'!K22</f>
        <v>0</v>
      </c>
      <c r="F10" s="128">
        <f>+'MODELLO LA'!L22</f>
        <v>0</v>
      </c>
      <c r="G10" s="128">
        <f>+'MODELLO LA'!M22</f>
        <v>0</v>
      </c>
      <c r="H10" s="128">
        <f>+'MODELLO LA'!N22</f>
        <v>0</v>
      </c>
      <c r="I10" s="128">
        <f>+'MODELLO LA'!O22</f>
        <v>0</v>
      </c>
      <c r="J10" s="128">
        <f>+'MODELLO LA'!P22</f>
        <v>0</v>
      </c>
      <c r="K10" s="128">
        <f>+'MODELLO LA'!Q22</f>
        <v>0</v>
      </c>
      <c r="L10" s="129">
        <f aca="true" t="shared" si="1" ref="L10:L20">SUM(C10:K10)</f>
        <v>0</v>
      </c>
      <c r="M10" s="105"/>
    </row>
    <row r="11" spans="1:13" ht="12.75">
      <c r="A11" s="549" t="s">
        <v>92</v>
      </c>
      <c r="B11" s="550"/>
      <c r="C11" s="130">
        <f>+'MODELLO LA'!F24+'MODELLO LA'!F25+'MODELLO LA'!G24+'MODELLO LA'!G25</f>
        <v>0</v>
      </c>
      <c r="D11" s="130">
        <f>+'MODELLO LA'!H24+'MODELLO LA'!H25+'MODELLO LA'!I24+'MODELLO LA'!I25+'MODELLO LA'!J24+'MODELLO LA'!J25</f>
        <v>0</v>
      </c>
      <c r="E11" s="130">
        <f>+'MODELLO LA'!K24+'MODELLO LA'!K25</f>
        <v>0</v>
      </c>
      <c r="F11" s="130">
        <f>+'MODELLO LA'!L24+'MODELLO LA'!L25</f>
        <v>0</v>
      </c>
      <c r="G11" s="130">
        <f>+'MODELLO LA'!M24+'MODELLO LA'!M25</f>
        <v>0</v>
      </c>
      <c r="H11" s="130">
        <f>+'MODELLO LA'!N24+'MODELLO LA'!N25</f>
        <v>0</v>
      </c>
      <c r="I11" s="130">
        <f>+'MODELLO LA'!O24+'MODELLO LA'!O25</f>
        <v>0</v>
      </c>
      <c r="J11" s="130">
        <f>+'MODELLO LA'!P24+'MODELLO LA'!P25</f>
        <v>0</v>
      </c>
      <c r="K11" s="130">
        <f>+'MODELLO LA'!Q24+'MODELLO LA'!Q25</f>
        <v>0</v>
      </c>
      <c r="L11" s="131">
        <f t="shared" si="1"/>
        <v>0</v>
      </c>
      <c r="M11" s="105"/>
    </row>
    <row r="12" spans="1:13" ht="12.75">
      <c r="A12" s="547" t="s">
        <v>95</v>
      </c>
      <c r="B12" s="548"/>
      <c r="C12" s="130">
        <f>+'MODELLO LA'!F26+'MODELLO LA'!G26</f>
        <v>0</v>
      </c>
      <c r="D12" s="130">
        <f>+'MODELLO LA'!H26+'MODELLO LA'!I26+'MODELLO LA'!J26</f>
        <v>0</v>
      </c>
      <c r="E12" s="130">
        <f>+'MODELLO LA'!K26</f>
        <v>0</v>
      </c>
      <c r="F12" s="130">
        <f>+'MODELLO LA'!L26</f>
        <v>0</v>
      </c>
      <c r="G12" s="130">
        <f>+'MODELLO LA'!M26</f>
        <v>0</v>
      </c>
      <c r="H12" s="130">
        <f>+'MODELLO LA'!N26</f>
        <v>0</v>
      </c>
      <c r="I12" s="130">
        <f>+'MODELLO LA'!O26</f>
        <v>0</v>
      </c>
      <c r="J12" s="130">
        <f>+'MODELLO LA'!P26</f>
        <v>0</v>
      </c>
      <c r="K12" s="130">
        <f>+'MODELLO LA'!Q26</f>
        <v>0</v>
      </c>
      <c r="L12" s="131">
        <f t="shared" si="1"/>
        <v>0</v>
      </c>
      <c r="M12" s="105"/>
    </row>
    <row r="13" spans="1:13" ht="12.75">
      <c r="A13" s="549" t="s">
        <v>96</v>
      </c>
      <c r="B13" s="550"/>
      <c r="C13" s="130">
        <f>+'MODELLO LA'!F28+'MODELLO LA'!F29+'MODELLO LA'!G28+'MODELLO LA'!G29</f>
        <v>28028</v>
      </c>
      <c r="D13" s="130">
        <f>+'MODELLO LA'!H28+'MODELLO LA'!I28+'MODELLO LA'!J28+'MODELLO LA'!H29+'MODELLO LA'!I29+'MODELLO LA'!J29</f>
        <v>452</v>
      </c>
      <c r="E13" s="130">
        <f>+'MODELLO LA'!K28+'MODELLO LA'!K29</f>
        <v>523</v>
      </c>
      <c r="F13" s="130">
        <f>+'MODELLO LA'!L28+'MODELLO LA'!L29</f>
        <v>0</v>
      </c>
      <c r="G13" s="130">
        <f>+'MODELLO LA'!M28+'MODELLO LA'!M29</f>
        <v>325</v>
      </c>
      <c r="H13" s="130">
        <f>+'MODELLO LA'!N28+'MODELLO LA'!N29</f>
        <v>811</v>
      </c>
      <c r="I13" s="130">
        <f>+'MODELLO LA'!O28+'MODELLO LA'!O29</f>
        <v>148</v>
      </c>
      <c r="J13" s="130">
        <f>+'MODELLO LA'!P28+'MODELLO LA'!P29</f>
        <v>6</v>
      </c>
      <c r="K13" s="130">
        <f>+'MODELLO LA'!Q28+'MODELLO LA'!Q29</f>
        <v>88</v>
      </c>
      <c r="L13" s="131">
        <f t="shared" si="1"/>
        <v>30381</v>
      </c>
      <c r="M13" s="105"/>
    </row>
    <row r="14" spans="1:13" ht="12.75">
      <c r="A14" s="549" t="s">
        <v>99</v>
      </c>
      <c r="B14" s="550"/>
      <c r="C14" s="130">
        <f>+'MODELLO LA'!F30+'MODELLO LA'!G30</f>
        <v>0</v>
      </c>
      <c r="D14" s="130">
        <f>+'MODELLO LA'!H30+'MODELLO LA'!I30+'MODELLO LA'!J30</f>
        <v>0</v>
      </c>
      <c r="E14" s="130">
        <f>+'MODELLO LA'!K30</f>
        <v>0</v>
      </c>
      <c r="F14" s="130">
        <f>+'MODELLO LA'!L30</f>
        <v>0</v>
      </c>
      <c r="G14" s="130">
        <f>+'MODELLO LA'!M30</f>
        <v>0</v>
      </c>
      <c r="H14" s="130">
        <f>+'MODELLO LA'!N30</f>
        <v>0</v>
      </c>
      <c r="I14" s="130">
        <f>+'MODELLO LA'!O30</f>
        <v>0</v>
      </c>
      <c r="J14" s="130">
        <f>+'MODELLO LA'!P30</f>
        <v>0</v>
      </c>
      <c r="K14" s="130">
        <f>+'MODELLO LA'!Q30</f>
        <v>0</v>
      </c>
      <c r="L14" s="131">
        <f t="shared" si="1"/>
        <v>0</v>
      </c>
      <c r="M14" s="105"/>
    </row>
    <row r="15" spans="1:13" ht="12.75">
      <c r="A15" s="549" t="s">
        <v>100</v>
      </c>
      <c r="B15" s="550"/>
      <c r="C15" s="130">
        <f>+'MODELLO LA'!F32+'MODELLO LA'!F33+'MODELLO LA'!F34+'MODELLO LA'!G34+'MODELLO LA'!G33+'MODELLO LA'!G32</f>
        <v>10671</v>
      </c>
      <c r="D15" s="130">
        <f>+'MODELLO LA'!H32+'MODELLO LA'!I32+'MODELLO LA'!J32+'MODELLO LA'!H33+'MODELLO LA'!I33+'MODELLO LA'!J33+'MODELLO LA'!H34+'MODELLO LA'!I34+'MODELLO LA'!J34</f>
        <v>15865</v>
      </c>
      <c r="E15" s="130">
        <f>+'MODELLO LA'!K32+'MODELLO LA'!K33+'MODELLO LA'!K34</f>
        <v>19254</v>
      </c>
      <c r="F15" s="130">
        <f>+'MODELLO LA'!L32+'MODELLO LA'!L33+'MODELLO LA'!L34</f>
        <v>362</v>
      </c>
      <c r="G15" s="130">
        <f>+'MODELLO LA'!M32+'MODELLO LA'!M33+'MODELLO LA'!M34</f>
        <v>3254</v>
      </c>
      <c r="H15" s="130">
        <f>+'MODELLO LA'!N32+'MODELLO LA'!N33+'MODELLO LA'!N34</f>
        <v>2619</v>
      </c>
      <c r="I15" s="130">
        <f>+'MODELLO LA'!O32+'MODELLO LA'!O33+'MODELLO LA'!O34</f>
        <v>2929</v>
      </c>
      <c r="J15" s="130">
        <f>+'MODELLO LA'!P32+'MODELLO LA'!P33+'MODELLO LA'!P34</f>
        <v>123</v>
      </c>
      <c r="K15" s="130">
        <f>+'MODELLO LA'!Q32+'MODELLO LA'!Q33+'MODELLO LA'!Q34</f>
        <v>5275</v>
      </c>
      <c r="L15" s="131">
        <f t="shared" si="1"/>
        <v>60352</v>
      </c>
      <c r="M15" s="105"/>
    </row>
    <row r="16" spans="1:13" ht="12.75">
      <c r="A16" s="549" t="s">
        <v>104</v>
      </c>
      <c r="B16" s="550"/>
      <c r="C16" s="130">
        <f>+'MODELLO LA'!F35+'MODELLO LA'!G35</f>
        <v>0</v>
      </c>
      <c r="D16" s="130">
        <f>+'MODELLO LA'!H35+'MODELLO LA'!I35+'MODELLO LA'!J35</f>
        <v>0</v>
      </c>
      <c r="E16" s="130">
        <f>+'MODELLO LA'!K35</f>
        <v>0</v>
      </c>
      <c r="F16" s="130">
        <f>+'MODELLO LA'!L35</f>
        <v>0</v>
      </c>
      <c r="G16" s="130">
        <f>+'MODELLO LA'!M35</f>
        <v>0</v>
      </c>
      <c r="H16" s="130">
        <f>+'MODELLO LA'!N35</f>
        <v>0</v>
      </c>
      <c r="I16" s="130">
        <f>+'MODELLO LA'!O35</f>
        <v>0</v>
      </c>
      <c r="J16" s="130">
        <f>+'MODELLO LA'!P35</f>
        <v>0</v>
      </c>
      <c r="K16" s="130">
        <f>+'MODELLO LA'!Q35</f>
        <v>0</v>
      </c>
      <c r="L16" s="131">
        <f t="shared" si="1"/>
        <v>0</v>
      </c>
      <c r="M16" s="105"/>
    </row>
    <row r="17" spans="1:13" ht="24.75" customHeight="1">
      <c r="A17" s="549" t="s">
        <v>105</v>
      </c>
      <c r="B17" s="550"/>
      <c r="C17" s="130">
        <f>+'MODELLO LA'!F37+'MODELLO LA'!F38+'MODELLO LA'!F39+'MODELLO LA'!F40+'MODELLO LA'!F41+'MODELLO LA'!F42+'MODELLO LA'!F43+'MODELLO LA'!F44+'MODELLO LA'!G37+'MODELLO LA'!G38+'MODELLO LA'!G39+'MODELLO LA'!G40+'MODELLO LA'!G41+'MODELLO LA'!G42+'MODELLO LA'!G43+'MODELLO LA'!G44</f>
        <v>27</v>
      </c>
      <c r="D17" s="130">
        <f>+'MODELLO LA'!H37+'MODELLO LA'!I37+'MODELLO LA'!J37+'MODELLO LA'!H38+'MODELLO LA'!I38+'MODELLO LA'!J38+'MODELLO LA'!H39+'MODELLO LA'!I39+'MODELLO LA'!J39+'MODELLO LA'!H40+'MODELLO LA'!I40+'MODELLO LA'!J40+'MODELLO LA'!H41+'MODELLO LA'!I41+'MODELLO LA'!J41+'MODELLO LA'!H42+'MODELLO LA'!I42+'MODELLO LA'!J42+'MODELLO LA'!H43+'MODELLO LA'!I43+'MODELLO LA'!J43+'MODELLO LA'!H44+'MODELLO LA'!I44+'MODELLO LA'!J44</f>
        <v>807</v>
      </c>
      <c r="E17" s="130">
        <f>+'MODELLO LA'!K37+'MODELLO LA'!K38+'MODELLO LA'!K39+'MODELLO LA'!K40+'MODELLO LA'!K41+'MODELLO LA'!K42+'MODELLO LA'!K43+'MODELLO LA'!K44</f>
        <v>43</v>
      </c>
      <c r="F17" s="130">
        <f>+'MODELLO LA'!L37+'MODELLO LA'!L38+'MODELLO LA'!L39+'MODELLO LA'!L40+'MODELLO LA'!L41+'MODELLO LA'!L42+'MODELLO LA'!L43+'MODELLO LA'!L44</f>
        <v>0</v>
      </c>
      <c r="G17" s="130">
        <f>+'MODELLO LA'!M37+'MODELLO LA'!M38+'MODELLO LA'!M39+'MODELLO LA'!M40+'MODELLO LA'!M41+'MODELLO LA'!M42+'MODELLO LA'!M43+'MODELLO LA'!M44</f>
        <v>0</v>
      </c>
      <c r="H17" s="130">
        <f>+'MODELLO LA'!N37+'MODELLO LA'!N38+'MODELLO LA'!N39+'MODELLO LA'!N40+'MODELLO LA'!N41+'MODELLO LA'!N42+'MODELLO LA'!N43+'MODELLO LA'!N44</f>
        <v>0</v>
      </c>
      <c r="I17" s="130">
        <f>+'MODELLO LA'!O37+'MODELLO LA'!O38+'MODELLO LA'!O39+'MODELLO LA'!O40+'MODELLO LA'!O41+'MODELLO LA'!O42+'MODELLO LA'!O43+'MODELLO LA'!O44</f>
        <v>60</v>
      </c>
      <c r="J17" s="130">
        <f>+'MODELLO LA'!P37+'MODELLO LA'!P38+'MODELLO LA'!P39+'MODELLO LA'!P40+'MODELLO LA'!P41+'MODELLO LA'!P42+'MODELLO LA'!P43+'MODELLO LA'!P44</f>
        <v>2</v>
      </c>
      <c r="K17" s="130">
        <f>+'MODELLO LA'!Q37+'MODELLO LA'!Q38+'MODELLO LA'!Q39+'MODELLO LA'!Q40+'MODELLO LA'!Q41+'MODELLO LA'!Q42+'MODELLO LA'!Q43+'MODELLO LA'!Q44</f>
        <v>36</v>
      </c>
      <c r="L17" s="131">
        <f t="shared" si="1"/>
        <v>975</v>
      </c>
      <c r="M17" s="105"/>
    </row>
    <row r="18" spans="1:13" ht="12.75">
      <c r="A18" s="549" t="s">
        <v>114</v>
      </c>
      <c r="B18" s="550"/>
      <c r="C18" s="130">
        <f>+'MODELLO LA'!F46+'MODELLO LA'!F47+'MODELLO LA'!F48+'MODELLO LA'!F49+'MODELLO LA'!F50+'MODELLO LA'!F51+'MODELLO LA'!G46+'MODELLO LA'!G47+'MODELLO LA'!G48+'MODELLO LA'!G49+'MODELLO LA'!G50+'MODELLO LA'!G51</f>
        <v>0</v>
      </c>
      <c r="D18" s="130">
        <f>+'MODELLO LA'!H46+'MODELLO LA'!H47+'MODELLO LA'!H48+'MODELLO LA'!H49+'MODELLO LA'!H50+'MODELLO LA'!H51+'MODELLO LA'!I46+'MODELLO LA'!I47+'MODELLO LA'!I48+'MODELLO LA'!I49+'MODELLO LA'!I50+'MODELLO LA'!I51+'MODELLO LA'!J46+'MODELLO LA'!J47+'MODELLO LA'!J48+'MODELLO LA'!J49+'MODELLO LA'!J50+'MODELLO LA'!J51</f>
        <v>0</v>
      </c>
      <c r="E18" s="130">
        <f>+'MODELLO LA'!K46+'MODELLO LA'!K47+'MODELLO LA'!K48+'MODELLO LA'!K49+'MODELLO LA'!K50+'MODELLO LA'!K51</f>
        <v>0</v>
      </c>
      <c r="F18" s="130">
        <f>+'MODELLO LA'!L46+'MODELLO LA'!L47+'MODELLO LA'!L48+'MODELLO LA'!L49+'MODELLO LA'!L50+'MODELLO LA'!L51</f>
        <v>0</v>
      </c>
      <c r="G18" s="130">
        <f>+'MODELLO LA'!M46+'MODELLO LA'!M47+'MODELLO LA'!M48+'MODELLO LA'!M49+'MODELLO LA'!M50+'MODELLO LA'!M51</f>
        <v>0</v>
      </c>
      <c r="H18" s="130">
        <f>+'MODELLO LA'!N46+'MODELLO LA'!N47+'MODELLO LA'!N48+'MODELLO LA'!N49+'MODELLO LA'!N50+'MODELLO LA'!N51</f>
        <v>0</v>
      </c>
      <c r="I18" s="130">
        <f>+'MODELLO LA'!O46+'MODELLO LA'!O47+'MODELLO LA'!O48+'MODELLO LA'!O49+'MODELLO LA'!O50+'MODELLO LA'!O51</f>
        <v>0</v>
      </c>
      <c r="J18" s="130">
        <f>+'MODELLO LA'!P46+'MODELLO LA'!P47+'MODELLO LA'!P48+'MODELLO LA'!P49+'MODELLO LA'!P50+'MODELLO LA'!P51</f>
        <v>0</v>
      </c>
      <c r="K18" s="130">
        <f>+'MODELLO LA'!Q46+'MODELLO LA'!Q47+'MODELLO LA'!Q48+'MODELLO LA'!Q49+'MODELLO LA'!Q50+'MODELLO LA'!Q51</f>
        <v>0</v>
      </c>
      <c r="L18" s="131">
        <f t="shared" si="1"/>
        <v>0</v>
      </c>
      <c r="M18" s="105"/>
    </row>
    <row r="19" spans="1:13" ht="12.75">
      <c r="A19" s="549" t="s">
        <v>115</v>
      </c>
      <c r="B19" s="550"/>
      <c r="C19" s="130">
        <f>+'MODELLO LA'!F53+'MODELLO LA'!F54+'MODELLO LA'!F55+'MODELLO LA'!F56+'MODELLO LA'!F57+'MODELLO LA'!F58+'MODELLO LA'!G53+'MODELLO LA'!G54+'MODELLO LA'!G55+'MODELLO LA'!G56+'MODELLO LA'!G57+'MODELLO LA'!G58</f>
        <v>379</v>
      </c>
      <c r="D19" s="130">
        <f>+'MODELLO LA'!H53+'MODELLO LA'!H54+'MODELLO LA'!H55+'MODELLO LA'!H56+'MODELLO LA'!H57+'MODELLO LA'!H58+'MODELLO LA'!I53+'MODELLO LA'!I54+'MODELLO LA'!I55+'MODELLO LA'!I56+'MODELLO LA'!I57+'MODELLO LA'!I58+'MODELLO LA'!J53+'MODELLO LA'!J54+'MODELLO LA'!J55+'MODELLO LA'!J56+'MODELLO LA'!J57+'MODELLO LA'!J58</f>
        <v>584</v>
      </c>
      <c r="E19" s="130">
        <f>+'MODELLO LA'!K53+'MODELLO LA'!K54+'MODELLO LA'!K55+'MODELLO LA'!K56+'MODELLO LA'!K57+'MODELLO LA'!K58</f>
        <v>1788</v>
      </c>
      <c r="F19" s="130">
        <f>+'MODELLO LA'!L53+'MODELLO LA'!L54+'MODELLO LA'!L55+'MODELLO LA'!L56+'MODELLO LA'!L57+'MODELLO LA'!L58</f>
        <v>0</v>
      </c>
      <c r="G19" s="130">
        <f>+'MODELLO LA'!M53+'MODELLO LA'!M54+'MODELLO LA'!M55+'MODELLO LA'!M56+'MODELLO LA'!M57+'MODELLO LA'!M58</f>
        <v>571</v>
      </c>
      <c r="H19" s="130">
        <f>+'MODELLO LA'!N53+'MODELLO LA'!N54+'MODELLO LA'!N55+'MODELLO LA'!N56+'MODELLO LA'!N57+'MODELLO LA'!N58</f>
        <v>410</v>
      </c>
      <c r="I19" s="130">
        <f>+'MODELLO LA'!O53+'MODELLO LA'!O54+'MODELLO LA'!O55+'MODELLO LA'!O56+'MODELLO LA'!O57+'MODELLO LA'!O58</f>
        <v>256</v>
      </c>
      <c r="J19" s="130">
        <f>+'MODELLO LA'!P53+'MODELLO LA'!P54+'MODELLO LA'!P55+'MODELLO LA'!P56+'MODELLO LA'!P57+'MODELLO LA'!P58</f>
        <v>11</v>
      </c>
      <c r="K19" s="130">
        <f>+'MODELLO LA'!Q53+'MODELLO LA'!Q54+'MODELLO LA'!Q55+'MODELLO LA'!Q56+'MODELLO LA'!Q57+'MODELLO LA'!Q58</f>
        <v>152</v>
      </c>
      <c r="L19" s="131">
        <f t="shared" si="1"/>
        <v>4151</v>
      </c>
      <c r="M19" s="105"/>
    </row>
    <row r="20" spans="1:13" ht="13.5" thickBot="1">
      <c r="A20" s="552" t="s">
        <v>117</v>
      </c>
      <c r="B20" s="553"/>
      <c r="C20" s="132">
        <f>+'MODELLO LA'!F59+'MODELLO LA'!G59</f>
        <v>0</v>
      </c>
      <c r="D20" s="132">
        <f>+'MODELLO LA'!H59+'MODELLO LA'!I59+'MODELLO LA'!J59</f>
        <v>0</v>
      </c>
      <c r="E20" s="132">
        <f>+'MODELLO LA'!K59</f>
        <v>0</v>
      </c>
      <c r="F20" s="132">
        <f>+'MODELLO LA'!L59</f>
        <v>0</v>
      </c>
      <c r="G20" s="132">
        <f>+'MODELLO LA'!M59</f>
        <v>0</v>
      </c>
      <c r="H20" s="132">
        <f>+'MODELLO LA'!N59</f>
        <v>0</v>
      </c>
      <c r="I20" s="132">
        <f>+'MODELLO LA'!O59</f>
        <v>0</v>
      </c>
      <c r="J20" s="132">
        <f>+'MODELLO LA'!P59</f>
        <v>0</v>
      </c>
      <c r="K20" s="132">
        <f>+'MODELLO LA'!Q59</f>
        <v>0</v>
      </c>
      <c r="L20" s="133">
        <f t="shared" si="1"/>
        <v>0</v>
      </c>
      <c r="M20" s="105"/>
    </row>
    <row r="21" spans="1:13" ht="27.75" customHeight="1" thickBot="1">
      <c r="A21" s="562" t="s">
        <v>376</v>
      </c>
      <c r="B21" s="563"/>
      <c r="C21" s="125">
        <f>SUM(C22:C28)</f>
        <v>23416</v>
      </c>
      <c r="D21" s="125">
        <f aca="true" t="shared" si="2" ref="D21:K21">SUM(D22:D28)</f>
        <v>29992</v>
      </c>
      <c r="E21" s="125">
        <f t="shared" si="2"/>
        <v>40039</v>
      </c>
      <c r="F21" s="125">
        <f t="shared" si="2"/>
        <v>0</v>
      </c>
      <c r="G21" s="125">
        <f t="shared" si="2"/>
        <v>7887</v>
      </c>
      <c r="H21" s="125">
        <f t="shared" si="2"/>
        <v>6819</v>
      </c>
      <c r="I21" s="125">
        <f t="shared" si="2"/>
        <v>6309</v>
      </c>
      <c r="J21" s="125">
        <f t="shared" si="2"/>
        <v>264</v>
      </c>
      <c r="K21" s="125">
        <f t="shared" si="2"/>
        <v>9938</v>
      </c>
      <c r="L21" s="126">
        <f>SUM(C21:K21)</f>
        <v>124664</v>
      </c>
      <c r="M21" s="127">
        <f>+L21/L29</f>
        <v>0.559427755988548</v>
      </c>
    </row>
    <row r="22" spans="1:13" ht="12.75">
      <c r="A22" s="556" t="s">
        <v>120</v>
      </c>
      <c r="B22" s="557"/>
      <c r="C22" s="128">
        <f>+'MODELLO LA'!F62+'MODELLO LA'!G62</f>
        <v>0</v>
      </c>
      <c r="D22" s="128">
        <f>+'MODELLO LA'!H62+'MODELLO LA'!I62+'MODELLO LA'!J62</f>
        <v>0</v>
      </c>
      <c r="E22" s="128">
        <f>+'MODELLO LA'!K62</f>
        <v>0</v>
      </c>
      <c r="F22" s="128">
        <f>+'MODELLO LA'!L62</f>
        <v>0</v>
      </c>
      <c r="G22" s="128">
        <f>+'MODELLO LA'!M62</f>
        <v>0</v>
      </c>
      <c r="H22" s="128">
        <f>+'MODELLO LA'!N62</f>
        <v>0</v>
      </c>
      <c r="I22" s="128">
        <f>+'MODELLO LA'!O62</f>
        <v>0</v>
      </c>
      <c r="J22" s="128">
        <f>+'MODELLO LA'!P62</f>
        <v>0</v>
      </c>
      <c r="K22" s="128">
        <f>+'MODELLO LA'!Q62</f>
        <v>0</v>
      </c>
      <c r="L22" s="129">
        <f aca="true" t="shared" si="3" ref="L22:L28">SUM(C22:K22)</f>
        <v>0</v>
      </c>
      <c r="M22" s="105"/>
    </row>
    <row r="23" spans="1:13" ht="12.75">
      <c r="A23" s="549" t="s">
        <v>377</v>
      </c>
      <c r="B23" s="550"/>
      <c r="C23" s="130">
        <f>+'MODELLO LA'!F64+'MODELLO LA'!F65+'MODELLO LA'!G64+'MODELLO LA'!G65</f>
        <v>23043</v>
      </c>
      <c r="D23" s="130">
        <f>+'MODELLO LA'!H64+'MODELLO LA'!I64+'MODELLO LA'!J64+'MODELLO LA'!H65+'MODELLO LA'!I65+'MODELLO LA'!J65</f>
        <v>29743</v>
      </c>
      <c r="E23" s="130">
        <f>+'MODELLO LA'!K64+'MODELLO LA'!K65</f>
        <v>39184</v>
      </c>
      <c r="F23" s="130">
        <f>+'MODELLO LA'!L64+'MODELLO LA'!L65</f>
        <v>0</v>
      </c>
      <c r="G23" s="130">
        <f>+'MODELLO LA'!M64+'MODELLO LA'!M65</f>
        <v>7750</v>
      </c>
      <c r="H23" s="130">
        <f>+'MODELLO LA'!N64+'MODELLO LA'!N65</f>
        <v>6582</v>
      </c>
      <c r="I23" s="130">
        <f>+'MODELLO LA'!O64+'MODELLO LA'!O65</f>
        <v>6182</v>
      </c>
      <c r="J23" s="130">
        <f>+'MODELLO LA'!P64+'MODELLO LA'!P65</f>
        <v>259</v>
      </c>
      <c r="K23" s="130">
        <f>+'MODELLO LA'!Q64+'MODELLO LA'!Q65</f>
        <v>9862</v>
      </c>
      <c r="L23" s="131">
        <f t="shared" si="3"/>
        <v>122605</v>
      </c>
      <c r="M23" s="105"/>
    </row>
    <row r="24" spans="1:13" ht="12.75">
      <c r="A24" s="549" t="s">
        <v>124</v>
      </c>
      <c r="B24" s="550"/>
      <c r="C24" s="130">
        <f>+'MODELLO LA'!F66+'MODELLO LA'!G66</f>
        <v>0</v>
      </c>
      <c r="D24" s="130">
        <f>+'MODELLO LA'!H66+'MODELLO LA'!I66+'MODELLO LA'!J66</f>
        <v>0</v>
      </c>
      <c r="E24" s="130">
        <f>+'MODELLO LA'!K66</f>
        <v>0</v>
      </c>
      <c r="F24" s="130">
        <f>+'MODELLO LA'!L66</f>
        <v>0</v>
      </c>
      <c r="G24" s="130">
        <f>+'MODELLO LA'!M66</f>
        <v>0</v>
      </c>
      <c r="H24" s="130">
        <f>+'MODELLO LA'!N66</f>
        <v>0</v>
      </c>
      <c r="I24" s="130">
        <f>+'MODELLO LA'!O66</f>
        <v>0</v>
      </c>
      <c r="J24" s="130">
        <f>+'MODELLO LA'!P66</f>
        <v>0</v>
      </c>
      <c r="K24" s="130">
        <f>+'MODELLO LA'!Q66</f>
        <v>0</v>
      </c>
      <c r="L24" s="131">
        <f t="shared" si="3"/>
        <v>0</v>
      </c>
      <c r="M24" s="105"/>
    </row>
    <row r="25" spans="1:13" ht="12.75">
      <c r="A25" s="549" t="s">
        <v>378</v>
      </c>
      <c r="B25" s="550"/>
      <c r="C25" s="130">
        <f>+'MODELLO LA'!F67+'MODELLO LA'!G67</f>
        <v>0</v>
      </c>
      <c r="D25" s="130">
        <f>+'MODELLO LA'!H67+'MODELLO LA'!I67+'MODELLO LA'!J67</f>
        <v>0</v>
      </c>
      <c r="E25" s="130">
        <f>+'MODELLO LA'!K67</f>
        <v>0</v>
      </c>
      <c r="F25" s="130">
        <f>+'MODELLO LA'!L67</f>
        <v>0</v>
      </c>
      <c r="G25" s="130">
        <f>+'MODELLO LA'!M67</f>
        <v>0</v>
      </c>
      <c r="H25" s="130">
        <f>+'MODELLO LA'!N67</f>
        <v>0</v>
      </c>
      <c r="I25" s="130">
        <f>+'MODELLO LA'!O67</f>
        <v>0</v>
      </c>
      <c r="J25" s="130">
        <f>+'MODELLO LA'!P67</f>
        <v>0</v>
      </c>
      <c r="K25" s="130">
        <f>+'MODELLO LA'!Q67</f>
        <v>0</v>
      </c>
      <c r="L25" s="131">
        <f t="shared" si="3"/>
        <v>0</v>
      </c>
      <c r="M25" s="105"/>
    </row>
    <row r="26" spans="1:13" ht="12.75">
      <c r="A26" s="549" t="s">
        <v>379</v>
      </c>
      <c r="B26" s="550"/>
      <c r="C26" s="130">
        <f>+'MODELLO LA'!F68+'MODELLO LA'!G68</f>
        <v>0</v>
      </c>
      <c r="D26" s="130">
        <f>+'MODELLO LA'!H68+'MODELLO LA'!I68+'MODELLO LA'!J68</f>
        <v>0</v>
      </c>
      <c r="E26" s="130">
        <f>+'MODELLO LA'!K68</f>
        <v>0</v>
      </c>
      <c r="F26" s="130">
        <f>+'MODELLO LA'!L68</f>
        <v>0</v>
      </c>
      <c r="G26" s="130">
        <f>+'MODELLO LA'!M68</f>
        <v>0</v>
      </c>
      <c r="H26" s="130">
        <f>+'MODELLO LA'!N68</f>
        <v>0</v>
      </c>
      <c r="I26" s="130">
        <f>+'MODELLO LA'!O68</f>
        <v>0</v>
      </c>
      <c r="J26" s="130">
        <f>+'MODELLO LA'!P68</f>
        <v>0</v>
      </c>
      <c r="K26" s="130">
        <f>+'MODELLO LA'!Q68</f>
        <v>0</v>
      </c>
      <c r="L26" s="131">
        <f t="shared" si="3"/>
        <v>0</v>
      </c>
      <c r="M26" s="105"/>
    </row>
    <row r="27" spans="1:13" ht="17.25" customHeight="1">
      <c r="A27" s="549" t="s">
        <v>127</v>
      </c>
      <c r="B27" s="550"/>
      <c r="C27" s="130">
        <f>+'MODELLO LA'!F69+'MODELLO LA'!G69</f>
        <v>373</v>
      </c>
      <c r="D27" s="130">
        <f>+'MODELLO LA'!H69+'MODELLO LA'!I69+'MODELLO LA'!J69</f>
        <v>0</v>
      </c>
      <c r="E27" s="130">
        <f>+'MODELLO LA'!K69</f>
        <v>0</v>
      </c>
      <c r="F27" s="130">
        <f>+'MODELLO LA'!L69</f>
        <v>0</v>
      </c>
      <c r="G27" s="130">
        <f>+'MODELLO LA'!M69</f>
        <v>0</v>
      </c>
      <c r="H27" s="130">
        <f>+'MODELLO LA'!N69</f>
        <v>0</v>
      </c>
      <c r="I27" s="130">
        <f>+'MODELLO LA'!O69</f>
        <v>0</v>
      </c>
      <c r="J27" s="130">
        <f>+'MODELLO LA'!P69</f>
        <v>0</v>
      </c>
      <c r="K27" s="130">
        <f>+'MODELLO LA'!Q69</f>
        <v>0</v>
      </c>
      <c r="L27" s="131">
        <f t="shared" si="3"/>
        <v>373</v>
      </c>
      <c r="M27" s="105"/>
    </row>
    <row r="28" spans="1:13" ht="13.5" thickBot="1">
      <c r="A28" s="552" t="s">
        <v>128</v>
      </c>
      <c r="B28" s="553"/>
      <c r="C28" s="130">
        <f>+'MODELLO LA'!F70+'MODELLO LA'!G70</f>
        <v>0</v>
      </c>
      <c r="D28" s="130">
        <f>+'MODELLO LA'!H70+'MODELLO LA'!I70+'MODELLO LA'!J70</f>
        <v>249</v>
      </c>
      <c r="E28" s="130">
        <f>+'MODELLO LA'!K70</f>
        <v>855</v>
      </c>
      <c r="F28" s="130">
        <f>+'MODELLO LA'!L70</f>
        <v>0</v>
      </c>
      <c r="G28" s="130">
        <f>+'MODELLO LA'!M70</f>
        <v>137</v>
      </c>
      <c r="H28" s="130">
        <f>+'MODELLO LA'!N70</f>
        <v>237</v>
      </c>
      <c r="I28" s="130">
        <f>+'MODELLO LA'!O70</f>
        <v>127</v>
      </c>
      <c r="J28" s="130">
        <f>+'MODELLO LA'!P70</f>
        <v>5</v>
      </c>
      <c r="K28" s="130">
        <f>+'MODELLO LA'!Q70</f>
        <v>76</v>
      </c>
      <c r="L28" s="133">
        <f t="shared" si="3"/>
        <v>1686</v>
      </c>
      <c r="M28" s="105"/>
    </row>
    <row r="29" spans="1:13" s="137" customFormat="1" ht="25.5" customHeight="1" thickBot="1">
      <c r="A29" s="554" t="s">
        <v>129</v>
      </c>
      <c r="B29" s="555"/>
      <c r="C29" s="134">
        <f>+C21+C9+C8</f>
        <v>62743</v>
      </c>
      <c r="D29" s="134">
        <f aca="true" t="shared" si="4" ref="D29:K29">+D21+D9+D8</f>
        <v>48287</v>
      </c>
      <c r="E29" s="134">
        <f t="shared" si="4"/>
        <v>62478</v>
      </c>
      <c r="F29" s="134">
        <f t="shared" si="4"/>
        <v>362</v>
      </c>
      <c r="G29" s="134">
        <f t="shared" si="4"/>
        <v>12153</v>
      </c>
      <c r="H29" s="134">
        <f t="shared" si="4"/>
        <v>10963</v>
      </c>
      <c r="I29" s="134">
        <f t="shared" si="4"/>
        <v>9860</v>
      </c>
      <c r="J29" s="134">
        <f t="shared" si="4"/>
        <v>413</v>
      </c>
      <c r="K29" s="134">
        <f t="shared" si="4"/>
        <v>15583</v>
      </c>
      <c r="L29" s="135">
        <f>+L21+L9+L8</f>
        <v>222842</v>
      </c>
      <c r="M29" s="136">
        <f>+L29/L29</f>
        <v>1</v>
      </c>
    </row>
    <row r="32" spans="9:11" ht="12.75">
      <c r="I32" s="551"/>
      <c r="J32" s="551"/>
      <c r="K32" s="551"/>
    </row>
    <row r="33" spans="9:13" ht="12.75">
      <c r="I33" s="138"/>
      <c r="J33" s="138"/>
      <c r="K33" s="138"/>
      <c r="L33" s="138"/>
      <c r="M33" s="138"/>
    </row>
    <row r="34" spans="9:13" ht="12.75">
      <c r="I34" s="138"/>
      <c r="J34" s="138"/>
      <c r="K34" s="138"/>
      <c r="L34" s="138"/>
      <c r="M34" s="138"/>
    </row>
    <row r="35" spans="9:13" ht="12.75">
      <c r="I35" s="138"/>
      <c r="J35" s="138"/>
      <c r="K35" s="138"/>
      <c r="L35" s="138"/>
      <c r="M35" s="138"/>
    </row>
    <row r="36" spans="9:13" ht="12.75">
      <c r="I36" s="138"/>
      <c r="J36" s="138"/>
      <c r="K36" s="138"/>
      <c r="L36" s="138"/>
      <c r="M36" s="138"/>
    </row>
    <row r="37" spans="9:13" ht="12.75">
      <c r="I37" s="138"/>
      <c r="J37" s="138"/>
      <c r="K37" s="138"/>
      <c r="L37" s="138"/>
      <c r="M37" s="138"/>
    </row>
    <row r="38" spans="9:13" ht="12.75">
      <c r="I38" s="138"/>
      <c r="J38" s="138"/>
      <c r="K38" s="138"/>
      <c r="L38" s="138"/>
      <c r="M38" s="138"/>
    </row>
  </sheetData>
  <sheetProtection password="C7E1" sheet="1"/>
  <mergeCells count="31">
    <mergeCell ref="A1:L1"/>
    <mergeCell ref="H2:L2"/>
    <mergeCell ref="A8:B8"/>
    <mergeCell ref="A9:B9"/>
    <mergeCell ref="C2:G2"/>
    <mergeCell ref="C3:G3"/>
    <mergeCell ref="C5:G5"/>
    <mergeCell ref="A22:B22"/>
    <mergeCell ref="A10:B10"/>
    <mergeCell ref="A6:L6"/>
    <mergeCell ref="H4:J4"/>
    <mergeCell ref="A20:B20"/>
    <mergeCell ref="A21:B21"/>
    <mergeCell ref="A19:B19"/>
    <mergeCell ref="A17:B17"/>
    <mergeCell ref="A7:B7"/>
    <mergeCell ref="A18:B18"/>
    <mergeCell ref="I32:K32"/>
    <mergeCell ref="A23:B23"/>
    <mergeCell ref="A24:B24"/>
    <mergeCell ref="A25:B25"/>
    <mergeCell ref="A26:B26"/>
    <mergeCell ref="A27:B27"/>
    <mergeCell ref="A28:B28"/>
    <mergeCell ref="A29:B29"/>
    <mergeCell ref="A12:B12"/>
    <mergeCell ref="A11:B11"/>
    <mergeCell ref="A16:B16"/>
    <mergeCell ref="A14:B14"/>
    <mergeCell ref="A15:B15"/>
    <mergeCell ref="A13:B13"/>
  </mergeCells>
  <printOptions horizontalCentered="1"/>
  <pageMargins left="0.15748031496063" right="0.15748031496063" top="0.669291338582677" bottom="0.433070866141732" header="0.15748031496063" footer="0.15748031496063"/>
  <pageSetup fitToHeight="3" fitToWidth="1" horizontalDpi="300" verticalDpi="300" orientation="landscape" paperSize="9" scale="72" r:id="rId1"/>
  <headerFooter alignWithMargins="0">
    <oddHeader>&amp;L
MINISTERO DELLA SALUTE-SISTEMA INFORMATIVO SANITARIO</oddHeader>
    <oddFooter>&amp;LSINTESI&amp;C&amp;P&amp;R&amp;D</oddFooter>
  </headerFooter>
  <rowBreaks count="2" manualBreakCount="2">
    <brk id="18" max="255" man="1"/>
    <brk id="29" max="255" man="1"/>
  </rowBreaks>
  <customProperties>
    <customPr name="layoutContexts" r:id="rId2"/>
    <customPr name="SaveUndoMode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dimension ref="A1:U132"/>
  <sheetViews>
    <sheetView zoomScale="75" zoomScaleNormal="75" zoomScalePageLayoutView="0" workbookViewId="0" topLeftCell="A1">
      <pane ySplit="1" topLeftCell="A2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4" max="4" width="0" style="0" hidden="1" customWidth="1"/>
    <col min="5" max="5" width="11.00390625" style="0" customWidth="1"/>
    <col min="7" max="7" width="10.00390625" style="0" customWidth="1"/>
    <col min="8" max="10" width="9.421875" style="0" customWidth="1"/>
    <col min="11" max="11" width="10.57421875" style="0" customWidth="1"/>
    <col min="12" max="13" width="10.00390625" style="0" customWidth="1"/>
    <col min="14" max="14" width="9.421875" style="0" customWidth="1"/>
    <col min="15" max="17" width="10.140625" style="0" customWidth="1"/>
    <col min="18" max="18" width="10.140625" style="36" customWidth="1"/>
    <col min="19" max="19" width="6.7109375" style="0" customWidth="1"/>
    <col min="20" max="20" width="10.140625" style="0" customWidth="1"/>
    <col min="21" max="21" width="124.7109375" style="0" customWidth="1"/>
  </cols>
  <sheetData>
    <row r="1" spans="1:21" ht="12.75">
      <c r="A1" s="39" t="s">
        <v>380</v>
      </c>
      <c r="B1" s="39" t="s">
        <v>381</v>
      </c>
      <c r="C1" s="39" t="s">
        <v>382</v>
      </c>
      <c r="D1" s="39" t="s">
        <v>383</v>
      </c>
      <c r="E1" s="39" t="s">
        <v>384</v>
      </c>
      <c r="F1" s="39" t="s">
        <v>385</v>
      </c>
      <c r="G1" s="39" t="s">
        <v>386</v>
      </c>
      <c r="H1" s="39" t="s">
        <v>387</v>
      </c>
      <c r="I1" s="39" t="s">
        <v>388</v>
      </c>
      <c r="J1" s="39" t="s">
        <v>389</v>
      </c>
      <c r="K1" s="39" t="s">
        <v>390</v>
      </c>
      <c r="L1" s="39" t="s">
        <v>391</v>
      </c>
      <c r="M1" s="39" t="s">
        <v>392</v>
      </c>
      <c r="N1" s="39" t="s">
        <v>393</v>
      </c>
      <c r="O1" s="39" t="s">
        <v>394</v>
      </c>
      <c r="P1" s="39" t="s">
        <v>395</v>
      </c>
      <c r="Q1" s="39" t="s">
        <v>396</v>
      </c>
      <c r="R1" s="176" t="s">
        <v>397</v>
      </c>
      <c r="S1" s="39" t="s">
        <v>398</v>
      </c>
      <c r="T1" s="39" t="s">
        <v>399</v>
      </c>
      <c r="U1" s="41" t="s">
        <v>400</v>
      </c>
    </row>
    <row r="2" spans="1:21" ht="12.75">
      <c r="A2" s="40" t="s">
        <v>71</v>
      </c>
      <c r="B2" t="str">
        <f>Info!$B$2</f>
        <v>922</v>
      </c>
      <c r="C2" t="str">
        <f>Info!$B$3</f>
        <v>2014</v>
      </c>
      <c r="D2" t="s">
        <v>401</v>
      </c>
      <c r="E2" s="29" t="s">
        <v>147</v>
      </c>
      <c r="F2" s="171">
        <f>+ROUND(ALLEGATI!C20,0)</f>
        <v>0</v>
      </c>
      <c r="G2" s="171">
        <f>+ROUND(ALLEGATI!D20,0)</f>
        <v>2</v>
      </c>
      <c r="H2" s="171">
        <f>+ROUND(ALLEGATI!E20,0)</f>
        <v>0</v>
      </c>
      <c r="I2" s="171">
        <f>+ROUND(ALLEGATI!F20,0)</f>
        <v>0</v>
      </c>
      <c r="J2" s="171">
        <f>+ROUND(ALLEGATI!G20,0)</f>
        <v>98</v>
      </c>
      <c r="K2" s="171">
        <f>+ROUND(ALLEGATI!H20,0)</f>
        <v>292</v>
      </c>
      <c r="L2" s="171">
        <f>+ROUND(ALLEGATI!I20,0)</f>
        <v>0</v>
      </c>
      <c r="M2" s="171">
        <f>+ROUND(ALLEGATI!J20,0)</f>
        <v>160</v>
      </c>
      <c r="N2" s="171">
        <f>+ROUND(ALLEGATI!K20,0)</f>
        <v>377</v>
      </c>
      <c r="O2" s="171">
        <f>+ROUND(ALLEGATI!L20,0)</f>
        <v>36</v>
      </c>
      <c r="P2" s="171">
        <f>+ROUND(ALLEGATI!M20,0)</f>
        <v>0</v>
      </c>
      <c r="Q2" s="171">
        <f>+ROUND(ALLEGATI!N20,0)</f>
        <v>13</v>
      </c>
      <c r="R2" s="173">
        <f>SUM(F2:Q2)</f>
        <v>978</v>
      </c>
      <c r="S2" s="30">
        <v>0</v>
      </c>
      <c r="T2" t="s">
        <v>399</v>
      </c>
      <c r="U2" t="str">
        <f>+CONCATENATE(A2,B2,C2,E2,+TEXT(F2,"00000000"),+TEXT(G2,"00000000"),+TEXT(H2,"00000000"),+TEXT(I2,"00000000"),+TEXT(J2,"00000000"),+TEXT(K2,"00000000"),+TEXT(L2,"00000000"),+TEXT(M2,"00000000"),+TEXT(N2,"00000000"),+TEXT(O2,"00000000"),+TEXT(P2,"00000000"),+TEXT(Q2,"00000000"),+TEXT(R2,"00000000"),S2)</f>
        <v>0309222014A1101000000000000000200000000000000000000009800000292000000000000016000000377000000360000000000000013000009780</v>
      </c>
    </row>
    <row r="3" spans="1:21" ht="12.75">
      <c r="A3" s="40" t="s">
        <v>71</v>
      </c>
      <c r="B3" t="str">
        <f>Info!$B$2</f>
        <v>922</v>
      </c>
      <c r="C3" t="str">
        <f>Info!$B$3</f>
        <v>2014</v>
      </c>
      <c r="D3" t="s">
        <v>401</v>
      </c>
      <c r="E3" s="29" t="s">
        <v>149</v>
      </c>
      <c r="F3" s="171">
        <f>+ROUND(ALLEGATI!C21,0)</f>
        <v>0</v>
      </c>
      <c r="G3" s="171">
        <f>+ROUND(ALLEGATI!D21,0)</f>
        <v>135</v>
      </c>
      <c r="H3" s="171">
        <f>+ROUND(ALLEGATI!E21,0)</f>
        <v>0</v>
      </c>
      <c r="I3" s="171">
        <f>+ROUND(ALLEGATI!F21,0)</f>
        <v>0</v>
      </c>
      <c r="J3" s="171">
        <f>+ROUND(ALLEGATI!G21,0)</f>
        <v>947</v>
      </c>
      <c r="K3" s="171">
        <f>+ROUND(ALLEGATI!H21,0)</f>
        <v>0</v>
      </c>
      <c r="L3" s="171">
        <f>+ROUND(ALLEGATI!I21,0)</f>
        <v>0</v>
      </c>
      <c r="M3" s="171">
        <f>+ROUND(ALLEGATI!J21,0)</f>
        <v>628</v>
      </c>
      <c r="N3" s="171">
        <f>+ROUND(ALLEGATI!K21,0)</f>
        <v>71</v>
      </c>
      <c r="O3" s="171">
        <f>+ROUND(ALLEGATI!L21,0)</f>
        <v>70</v>
      </c>
      <c r="P3" s="171">
        <f>+ROUND(ALLEGATI!M21,0)</f>
        <v>0</v>
      </c>
      <c r="Q3" s="171">
        <f>+ROUND(ALLEGATI!N21,0)</f>
        <v>25</v>
      </c>
      <c r="R3" s="173">
        <f>SUM(F3:Q3)</f>
        <v>1876</v>
      </c>
      <c r="S3" s="30">
        <v>0</v>
      </c>
      <c r="T3" t="s">
        <v>399</v>
      </c>
      <c r="U3" t="str">
        <f aca="true" t="shared" si="0" ref="U3:U66">+CONCATENATE(A3,B3,C3,E3,+TEXT(F3,"00000000"),+TEXT(G3,"00000000"),+TEXT(H3,"00000000"),+TEXT(I3,"00000000"),+TEXT(J3,"00000000"),+TEXT(K3,"00000000"),+TEXT(L3,"00000000"),+TEXT(M3,"00000000"),+TEXT(N3,"00000000"),+TEXT(O3,"00000000"),+TEXT(P3,"00000000"),+TEXT(Q3,"00000000"),+TEXT(R3,"00000000"),S3)</f>
        <v>0309222014A1102000000000000013500000000000000000000094700000000000000000000062800000071000000700000000000000025000018760</v>
      </c>
    </row>
    <row r="4" spans="1:21" ht="12.75">
      <c r="A4" s="40" t="s">
        <v>71</v>
      </c>
      <c r="B4" t="str">
        <f>Info!$B$2</f>
        <v>922</v>
      </c>
      <c r="C4" t="str">
        <f>Info!$B$3</f>
        <v>2014</v>
      </c>
      <c r="D4" t="s">
        <v>401</v>
      </c>
      <c r="E4" s="29" t="s">
        <v>151</v>
      </c>
      <c r="F4" s="171">
        <f>+ROUND(ALLEGATI!C22,0)</f>
        <v>67</v>
      </c>
      <c r="G4" s="171">
        <f>+ROUND(ALLEGATI!D22,0)</f>
        <v>324</v>
      </c>
      <c r="H4" s="171">
        <f>+ROUND(ALLEGATI!E22,0)</f>
        <v>0</v>
      </c>
      <c r="I4" s="171">
        <f>+ROUND(ALLEGATI!F22,0)</f>
        <v>555</v>
      </c>
      <c r="J4" s="171">
        <f>+ROUND(ALLEGATI!G22,0)</f>
        <v>6273</v>
      </c>
      <c r="K4" s="171">
        <f>+ROUND(ALLEGATI!H22,0)</f>
        <v>2340</v>
      </c>
      <c r="L4" s="171">
        <f>+ROUND(ALLEGATI!I22,0)</f>
        <v>318</v>
      </c>
      <c r="M4" s="171">
        <f>+ROUND(ALLEGATI!J22,0)</f>
        <v>3293</v>
      </c>
      <c r="N4" s="171">
        <f>+ROUND(ALLEGATI!K22,0)</f>
        <v>4253</v>
      </c>
      <c r="O4" s="171">
        <f>+ROUND(ALLEGATI!L22,0)</f>
        <v>573</v>
      </c>
      <c r="P4" s="171">
        <f>+ROUND(ALLEGATI!M22,0)</f>
        <v>413</v>
      </c>
      <c r="Q4" s="171">
        <f>+ROUND(ALLEGATI!N22,0)</f>
        <v>203</v>
      </c>
      <c r="R4" s="173">
        <f>SUM(F4:Q4)</f>
        <v>18612</v>
      </c>
      <c r="S4" s="30">
        <v>0</v>
      </c>
      <c r="T4" t="s">
        <v>399</v>
      </c>
      <c r="U4" t="str">
        <f t="shared" si="0"/>
        <v>0309222014A1103000000670000032400000000000005550000627300002340000003180000329300004253000005730000041300000203000186120</v>
      </c>
    </row>
    <row r="5" spans="1:21" ht="12.75">
      <c r="A5" s="40" t="s">
        <v>71</v>
      </c>
      <c r="B5" t="str">
        <f>Info!$B$2</f>
        <v>922</v>
      </c>
      <c r="C5" t="str">
        <f>Info!$B$3</f>
        <v>2014</v>
      </c>
      <c r="D5" s="31" t="s">
        <v>401</v>
      </c>
      <c r="E5" s="32" t="s">
        <v>153</v>
      </c>
      <c r="F5" s="172">
        <f>SUM(F2:F4)</f>
        <v>67</v>
      </c>
      <c r="G5" s="172">
        <f aca="true" t="shared" si="1" ref="G5:R5">SUM(G2:G4)</f>
        <v>461</v>
      </c>
      <c r="H5" s="172">
        <f t="shared" si="1"/>
        <v>0</v>
      </c>
      <c r="I5" s="172">
        <f t="shared" si="1"/>
        <v>555</v>
      </c>
      <c r="J5" s="172">
        <f t="shared" si="1"/>
        <v>7318</v>
      </c>
      <c r="K5" s="172">
        <f t="shared" si="1"/>
        <v>2632</v>
      </c>
      <c r="L5" s="172">
        <f t="shared" si="1"/>
        <v>318</v>
      </c>
      <c r="M5" s="172">
        <f t="shared" si="1"/>
        <v>4081</v>
      </c>
      <c r="N5" s="172">
        <f t="shared" si="1"/>
        <v>4701</v>
      </c>
      <c r="O5" s="172">
        <f t="shared" si="1"/>
        <v>679</v>
      </c>
      <c r="P5" s="172">
        <f t="shared" si="1"/>
        <v>413</v>
      </c>
      <c r="Q5" s="172">
        <f t="shared" si="1"/>
        <v>241</v>
      </c>
      <c r="R5" s="175">
        <f t="shared" si="1"/>
        <v>21466</v>
      </c>
      <c r="S5" s="30">
        <v>0</v>
      </c>
      <c r="T5" s="31" t="s">
        <v>399</v>
      </c>
      <c r="U5" t="str">
        <f t="shared" si="0"/>
        <v>0309222014A1999000000670000046100000000000005550000731800002632000003180000408100004701000006790000041300000241000214660</v>
      </c>
    </row>
    <row r="6" spans="1:21" ht="12.75">
      <c r="A6" s="40" t="s">
        <v>71</v>
      </c>
      <c r="B6" t="str">
        <f>Info!$B$2</f>
        <v>922</v>
      </c>
      <c r="C6" t="str">
        <f>Info!$B$3</f>
        <v>2014</v>
      </c>
      <c r="D6" t="s">
        <v>401</v>
      </c>
      <c r="E6" s="29" t="s">
        <v>158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f>+ROUND(ALLEGATI!F32,0)</f>
        <v>0</v>
      </c>
      <c r="S6" s="30">
        <v>0</v>
      </c>
      <c r="T6" t="s">
        <v>399</v>
      </c>
      <c r="U6" t="str">
        <f t="shared" si="0"/>
        <v>0309222014A2101000000000000000000000000000000000000000000000000000000000000000000000000000000000000000000000000000000000</v>
      </c>
    </row>
    <row r="7" spans="1:21" ht="12.75">
      <c r="A7" s="40" t="s">
        <v>71</v>
      </c>
      <c r="B7" t="str">
        <f>Info!$B$2</f>
        <v>922</v>
      </c>
      <c r="C7" t="str">
        <f>Info!$B$3</f>
        <v>2014</v>
      </c>
      <c r="D7" t="s">
        <v>401</v>
      </c>
      <c r="E7" s="29" t="s">
        <v>161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f>+ROUND(ALLEGATI!F33,0)</f>
        <v>0</v>
      </c>
      <c r="S7" s="30">
        <v>0</v>
      </c>
      <c r="T7" t="s">
        <v>399</v>
      </c>
      <c r="U7" t="str">
        <f t="shared" si="0"/>
        <v>0309222014A2102000000000000000000000000000000000000000000000000000000000000000000000000000000000000000000000000000000000</v>
      </c>
    </row>
    <row r="8" spans="1:21" ht="12.75">
      <c r="A8" s="40" t="s">
        <v>71</v>
      </c>
      <c r="B8" t="str">
        <f>Info!$B$2</f>
        <v>922</v>
      </c>
      <c r="C8" t="str">
        <f>Info!$B$3</f>
        <v>2014</v>
      </c>
      <c r="D8" t="s">
        <v>401</v>
      </c>
      <c r="E8" s="29" t="s">
        <v>166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f>+ROUND(ALLEGATI!F36,0)</f>
        <v>0</v>
      </c>
      <c r="S8" s="30">
        <v>0</v>
      </c>
      <c r="T8" t="s">
        <v>399</v>
      </c>
      <c r="U8" t="str">
        <f t="shared" si="0"/>
        <v>0309222014A2201000000000000000000000000000000000000000000000000000000000000000000000000000000000000000000000000000000000</v>
      </c>
    </row>
    <row r="9" spans="1:21" ht="12.75">
      <c r="A9" s="40" t="s">
        <v>71</v>
      </c>
      <c r="B9" t="str">
        <f>Info!$B$2</f>
        <v>922</v>
      </c>
      <c r="C9" t="str">
        <f>Info!$B$3</f>
        <v>2014</v>
      </c>
      <c r="D9" t="s">
        <v>401</v>
      </c>
      <c r="E9" s="29" t="s">
        <v>168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f>+ROUND(ALLEGATI!F37,0)</f>
        <v>0</v>
      </c>
      <c r="S9" s="30">
        <v>0</v>
      </c>
      <c r="T9" t="s">
        <v>399</v>
      </c>
      <c r="U9" t="str">
        <f t="shared" si="0"/>
        <v>0309222014A2202000000000000000000000000000000000000000000000000000000000000000000000000000000000000000000000000000000000</v>
      </c>
    </row>
    <row r="10" spans="1:21" ht="12.75">
      <c r="A10" s="40" t="s">
        <v>71</v>
      </c>
      <c r="B10" t="str">
        <f>Info!$B$2</f>
        <v>922</v>
      </c>
      <c r="C10" t="str">
        <f>Info!$B$3</f>
        <v>2014</v>
      </c>
      <c r="D10" t="s">
        <v>401</v>
      </c>
      <c r="E10" s="29" t="s">
        <v>171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f>+ROUND(ALLEGATI!F39,0)</f>
        <v>23149</v>
      </c>
      <c r="S10" s="30">
        <v>0</v>
      </c>
      <c r="T10" t="s">
        <v>399</v>
      </c>
      <c r="U10" t="str">
        <f t="shared" si="0"/>
        <v>0309222014A2203000000000000000000000000000000000000000000000000000000000000000000000000000000000000000000000000000231490</v>
      </c>
    </row>
    <row r="11" spans="1:21" ht="12.75">
      <c r="A11" s="40" t="s">
        <v>71</v>
      </c>
      <c r="B11" t="str">
        <f>Info!$B$2</f>
        <v>922</v>
      </c>
      <c r="C11" t="str">
        <f>Info!$B$3</f>
        <v>2014</v>
      </c>
      <c r="D11" t="s">
        <v>401</v>
      </c>
      <c r="E11" s="29" t="s">
        <v>173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f>+ROUND(ALLEGATI!F40,0)</f>
        <v>0</v>
      </c>
      <c r="S11" s="30">
        <v>0</v>
      </c>
      <c r="T11" t="s">
        <v>399</v>
      </c>
      <c r="U11" t="str">
        <f t="shared" si="0"/>
        <v>0309222014A2204000000000000000000000000000000000000000000000000000000000000000000000000000000000000000000000000000000000</v>
      </c>
    </row>
    <row r="12" spans="1:21" ht="12.75">
      <c r="A12" s="40" t="s">
        <v>71</v>
      </c>
      <c r="B12" t="str">
        <f>Info!$B$2</f>
        <v>922</v>
      </c>
      <c r="C12" t="str">
        <f>Info!$B$3</f>
        <v>2014</v>
      </c>
      <c r="D12" t="s">
        <v>401</v>
      </c>
      <c r="E12" s="29" t="s">
        <v>176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f>+ROUND(ALLEGATI!F42,0)</f>
        <v>23911</v>
      </c>
      <c r="S12" s="30">
        <v>0</v>
      </c>
      <c r="T12" t="s">
        <v>399</v>
      </c>
      <c r="U12" t="str">
        <f t="shared" si="0"/>
        <v>0309222014A2205000000000000000000000000000000000000000000000000000000000000000000000000000000000000000000000000000239110</v>
      </c>
    </row>
    <row r="13" spans="1:21" ht="12.75">
      <c r="A13" s="40" t="s">
        <v>71</v>
      </c>
      <c r="B13" t="str">
        <f>Info!$B$2</f>
        <v>922</v>
      </c>
      <c r="C13" t="str">
        <f>Info!$B$3</f>
        <v>2014</v>
      </c>
      <c r="D13" t="s">
        <v>401</v>
      </c>
      <c r="E13" s="29" t="s">
        <v>178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f>+ROUND(ALLEGATI!F43,0)</f>
        <v>0</v>
      </c>
      <c r="S13" s="30">
        <v>0</v>
      </c>
      <c r="T13" t="s">
        <v>399</v>
      </c>
      <c r="U13" t="str">
        <f t="shared" si="0"/>
        <v>0309222014A2206000000000000000000000000000000000000000000000000000000000000000000000000000000000000000000000000000000000</v>
      </c>
    </row>
    <row r="14" spans="1:21" ht="12.75">
      <c r="A14" s="40" t="s">
        <v>71</v>
      </c>
      <c r="B14" t="str">
        <f>Info!$B$2</f>
        <v>922</v>
      </c>
      <c r="C14" t="str">
        <f>Info!$B$3</f>
        <v>2014</v>
      </c>
      <c r="D14" t="s">
        <v>401</v>
      </c>
      <c r="E14" s="29" t="s">
        <v>181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f>+ROUND(ALLEGATI!F45,0)</f>
        <v>0</v>
      </c>
      <c r="S14" s="30">
        <v>0</v>
      </c>
      <c r="T14" t="s">
        <v>399</v>
      </c>
      <c r="U14" t="str">
        <f t="shared" si="0"/>
        <v>0309222014A2207000000000000000000000000000000000000000000000000000000000000000000000000000000000000000000000000000000000</v>
      </c>
    </row>
    <row r="15" spans="1:21" ht="12.75">
      <c r="A15" s="40" t="s">
        <v>71</v>
      </c>
      <c r="B15" t="str">
        <f>Info!$B$2</f>
        <v>922</v>
      </c>
      <c r="C15" t="str">
        <f>Info!$B$3</f>
        <v>2014</v>
      </c>
      <c r="D15" t="s">
        <v>401</v>
      </c>
      <c r="E15" s="29" t="s">
        <v>183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f>+ROUND(ALLEGATI!F46,0)</f>
        <v>0</v>
      </c>
      <c r="S15" s="30">
        <v>0</v>
      </c>
      <c r="T15" t="s">
        <v>399</v>
      </c>
      <c r="U15" t="str">
        <f t="shared" si="0"/>
        <v>0309222014A2208000000000000000000000000000000000000000000000000000000000000000000000000000000000000000000000000000000000</v>
      </c>
    </row>
    <row r="16" spans="1:21" ht="12.75">
      <c r="A16" s="40" t="s">
        <v>71</v>
      </c>
      <c r="B16" t="str">
        <f>Info!$B$2</f>
        <v>922</v>
      </c>
      <c r="C16" t="str">
        <f>Info!$B$3</f>
        <v>2014</v>
      </c>
      <c r="D16" t="s">
        <v>401</v>
      </c>
      <c r="E16" s="29" t="s">
        <v>186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f>+ROUND(ALLEGATI!F48,0)</f>
        <v>0</v>
      </c>
      <c r="S16" s="30">
        <v>0</v>
      </c>
      <c r="T16" t="s">
        <v>399</v>
      </c>
      <c r="U16" t="str">
        <f t="shared" si="0"/>
        <v>0309222014A2209000000000000000000000000000000000000000000000000000000000000000000000000000000000000000000000000000000000</v>
      </c>
    </row>
    <row r="17" spans="1:21" ht="12.75">
      <c r="A17" s="40" t="s">
        <v>71</v>
      </c>
      <c r="B17" t="str">
        <f>Info!$B$2</f>
        <v>922</v>
      </c>
      <c r="C17" t="str">
        <f>Info!$B$3</f>
        <v>2014</v>
      </c>
      <c r="D17" t="s">
        <v>401</v>
      </c>
      <c r="E17" s="29" t="s">
        <v>188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f>+ROUND(ALLEGATI!F49,0)</f>
        <v>0</v>
      </c>
      <c r="S17" s="30">
        <v>0</v>
      </c>
      <c r="T17" t="s">
        <v>399</v>
      </c>
      <c r="U17" t="str">
        <f t="shared" si="0"/>
        <v>0309222014A2210000000000000000000000000000000000000000000000000000000000000000000000000000000000000000000000000000000000</v>
      </c>
    </row>
    <row r="18" spans="1:21" ht="12.75">
      <c r="A18" s="40" t="s">
        <v>71</v>
      </c>
      <c r="B18" t="str">
        <f>Info!$B$2</f>
        <v>922</v>
      </c>
      <c r="C18" t="str">
        <f>Info!$B$3</f>
        <v>2014</v>
      </c>
      <c r="D18" t="s">
        <v>401</v>
      </c>
      <c r="E18" s="29" t="s">
        <v>191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f>+ROUND(ALLEGATI!F51,0)</f>
        <v>595</v>
      </c>
      <c r="S18" s="30">
        <v>0</v>
      </c>
      <c r="T18" t="s">
        <v>399</v>
      </c>
      <c r="U18" t="str">
        <f t="shared" si="0"/>
        <v>0309222014A2211000000000000000000000000000000000000000000000000000000000000000000000000000000000000000000000000000005950</v>
      </c>
    </row>
    <row r="19" spans="1:21" ht="12.75">
      <c r="A19" s="40" t="s">
        <v>71</v>
      </c>
      <c r="B19" t="str">
        <f>Info!$B$2</f>
        <v>922</v>
      </c>
      <c r="C19" t="str">
        <f>Info!$B$3</f>
        <v>2014</v>
      </c>
      <c r="D19" t="s">
        <v>401</v>
      </c>
      <c r="E19" s="29" t="s">
        <v>193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f>+ROUND(ALLEGATI!F52,0)</f>
        <v>155</v>
      </c>
      <c r="S19" s="30">
        <v>0</v>
      </c>
      <c r="T19" t="s">
        <v>399</v>
      </c>
      <c r="U19" t="str">
        <f t="shared" si="0"/>
        <v>0309222014A2212000000000000000000000000000000000000000000000000000000000000000000000000000000000000000000000000000001550</v>
      </c>
    </row>
    <row r="20" spans="1:21" ht="12.75">
      <c r="A20" s="40" t="s">
        <v>71</v>
      </c>
      <c r="B20" t="str">
        <f>Info!$B$2</f>
        <v>922</v>
      </c>
      <c r="C20" t="str">
        <f>Info!$B$3</f>
        <v>2014</v>
      </c>
      <c r="D20" t="s">
        <v>401</v>
      </c>
      <c r="E20" s="29" t="s">
        <v>196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f>+ROUND(ALLEGATI!F54,0)</f>
        <v>0</v>
      </c>
      <c r="S20" s="30">
        <v>0</v>
      </c>
      <c r="T20" t="s">
        <v>399</v>
      </c>
      <c r="U20" t="str">
        <f t="shared" si="0"/>
        <v>0309222014A2213000000000000000000000000000000000000000000000000000000000000000000000000000000000000000000000000000000000</v>
      </c>
    </row>
    <row r="21" spans="1:21" ht="12.75">
      <c r="A21" s="40" t="s">
        <v>71</v>
      </c>
      <c r="B21" t="str">
        <f>Info!$B$2</f>
        <v>922</v>
      </c>
      <c r="C21" t="str">
        <f>Info!$B$3</f>
        <v>2014</v>
      </c>
      <c r="D21" t="s">
        <v>401</v>
      </c>
      <c r="E21" s="29" t="s">
        <v>198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f>+ROUND(ALLEGATI!F55,0)</f>
        <v>0</v>
      </c>
      <c r="S21" s="30">
        <v>0</v>
      </c>
      <c r="T21" t="s">
        <v>399</v>
      </c>
      <c r="U21" t="str">
        <f t="shared" si="0"/>
        <v>0309222014A2214000000000000000000000000000000000000000000000000000000000000000000000000000000000000000000000000000000000</v>
      </c>
    </row>
    <row r="22" spans="1:21" ht="12.75">
      <c r="A22" s="40" t="s">
        <v>71</v>
      </c>
      <c r="B22" t="str">
        <f>Info!$B$2</f>
        <v>922</v>
      </c>
      <c r="C22" t="str">
        <f>Info!$B$3</f>
        <v>2014</v>
      </c>
      <c r="D22" t="s">
        <v>401</v>
      </c>
      <c r="E22" s="29" t="s">
        <v>201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f>+ROUND(ALLEGATI!F57,0)</f>
        <v>0</v>
      </c>
      <c r="S22" s="30">
        <v>0</v>
      </c>
      <c r="T22" t="s">
        <v>399</v>
      </c>
      <c r="U22" t="str">
        <f t="shared" si="0"/>
        <v>0309222014A2215000000000000000000000000000000000000000000000000000000000000000000000000000000000000000000000000000000000</v>
      </c>
    </row>
    <row r="23" spans="1:21" ht="12.75">
      <c r="A23" s="40" t="s">
        <v>71</v>
      </c>
      <c r="B23" t="str">
        <f>Info!$B$2</f>
        <v>922</v>
      </c>
      <c r="C23" t="str">
        <f>Info!$B$3</f>
        <v>2014</v>
      </c>
      <c r="D23" t="s">
        <v>401</v>
      </c>
      <c r="E23" s="29" t="s">
        <v>203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f>+ROUND(ALLEGATI!F58,0)</f>
        <v>0</v>
      </c>
      <c r="S23" s="30">
        <v>0</v>
      </c>
      <c r="T23" t="s">
        <v>399</v>
      </c>
      <c r="U23" t="str">
        <f t="shared" si="0"/>
        <v>0309222014A2216000000000000000000000000000000000000000000000000000000000000000000000000000000000000000000000000000000000</v>
      </c>
    </row>
    <row r="24" spans="1:21" ht="12.75">
      <c r="A24" s="40" t="s">
        <v>71</v>
      </c>
      <c r="B24" t="str">
        <f>Info!$B$2</f>
        <v>922</v>
      </c>
      <c r="C24" t="str">
        <f>Info!$B$3</f>
        <v>2014</v>
      </c>
      <c r="D24" t="s">
        <v>401</v>
      </c>
      <c r="E24" s="29" t="s">
        <v>206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f>+ROUND(ALLEGATI!F60,0)</f>
        <v>0</v>
      </c>
      <c r="S24" s="30">
        <v>0</v>
      </c>
      <c r="T24" t="s">
        <v>399</v>
      </c>
      <c r="U24" t="str">
        <f t="shared" si="0"/>
        <v>0309222014A2217000000000000000000000000000000000000000000000000000000000000000000000000000000000000000000000000000000000</v>
      </c>
    </row>
    <row r="25" spans="1:21" ht="12.75">
      <c r="A25" s="40" t="s">
        <v>71</v>
      </c>
      <c r="B25" t="str">
        <f>Info!$B$2</f>
        <v>922</v>
      </c>
      <c r="C25" t="str">
        <f>Info!$B$3</f>
        <v>2014</v>
      </c>
      <c r="D25" t="s">
        <v>401</v>
      </c>
      <c r="E25" s="29" t="s">
        <v>208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f>+ROUND(ALLEGATI!F61,0)</f>
        <v>0</v>
      </c>
      <c r="S25" s="30">
        <v>0</v>
      </c>
      <c r="T25" t="s">
        <v>399</v>
      </c>
      <c r="U25" t="str">
        <f t="shared" si="0"/>
        <v>0309222014A2218000000000000000000000000000000000000000000000000000000000000000000000000000000000000000000000000000000000</v>
      </c>
    </row>
    <row r="26" spans="1:21" ht="12.75">
      <c r="A26" s="40" t="s">
        <v>71</v>
      </c>
      <c r="B26" t="str">
        <f>Info!$B$2</f>
        <v>922</v>
      </c>
      <c r="C26" t="str">
        <f>Info!$B$3</f>
        <v>2014</v>
      </c>
      <c r="D26" t="s">
        <v>401</v>
      </c>
      <c r="E26" s="29" t="s">
        <v>211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f>+ROUND(ALLEGATI!F63,0)</f>
        <v>46023</v>
      </c>
      <c r="S26" s="30">
        <v>0</v>
      </c>
      <c r="T26" t="s">
        <v>399</v>
      </c>
      <c r="U26" t="str">
        <f t="shared" si="0"/>
        <v>0309222014A2301000000000000000000000000000000000000000000000000000000000000000000000000000000000000000000000000000460230</v>
      </c>
    </row>
    <row r="27" spans="1:21" ht="12.75">
      <c r="A27" s="40" t="s">
        <v>71</v>
      </c>
      <c r="B27" t="str">
        <f>Info!$B$2</f>
        <v>922</v>
      </c>
      <c r="C27" t="str">
        <f>Info!$B$3</f>
        <v>2014</v>
      </c>
      <c r="D27" t="s">
        <v>401</v>
      </c>
      <c r="E27" s="29" t="s">
        <v>213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f>+ROUND(ALLEGATI!F64,0)</f>
        <v>0</v>
      </c>
      <c r="S27" s="30">
        <v>0</v>
      </c>
      <c r="T27" t="s">
        <v>399</v>
      </c>
      <c r="U27" t="str">
        <f t="shared" si="0"/>
        <v>0309222014A2302000000000000000000000000000000000000000000000000000000000000000000000000000000000000000000000000000000000</v>
      </c>
    </row>
    <row r="28" spans="1:21" ht="12.75">
      <c r="A28" s="40" t="s">
        <v>71</v>
      </c>
      <c r="B28" t="str">
        <f>Info!$B$2</f>
        <v>922</v>
      </c>
      <c r="C28" t="str">
        <f>Info!$B$3</f>
        <v>2014</v>
      </c>
      <c r="D28" t="s">
        <v>401</v>
      </c>
      <c r="E28" s="29" t="s">
        <v>160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f>+ROUND(ALLEGATI!O32,0)</f>
        <v>0</v>
      </c>
      <c r="S28" s="30">
        <v>0</v>
      </c>
      <c r="T28" t="s">
        <v>399</v>
      </c>
      <c r="U28" t="str">
        <f t="shared" si="0"/>
        <v>0309222014A3101000000000000000000000000000000000000000000000000000000000000000000000000000000000000000000000000000000000</v>
      </c>
    </row>
    <row r="29" spans="1:21" ht="12.75">
      <c r="A29" s="40" t="s">
        <v>71</v>
      </c>
      <c r="B29" t="str">
        <f>Info!$B$2</f>
        <v>922</v>
      </c>
      <c r="C29" t="str">
        <f>Info!$B$3</f>
        <v>2014</v>
      </c>
      <c r="D29" t="s">
        <v>401</v>
      </c>
      <c r="E29" s="29" t="s">
        <v>163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f>+ROUND(ALLEGATI!O33,0)</f>
        <v>0</v>
      </c>
      <c r="S29" s="30">
        <v>0</v>
      </c>
      <c r="T29" t="s">
        <v>399</v>
      </c>
      <c r="U29" t="str">
        <f t="shared" si="0"/>
        <v>0309222014A3102000000000000000000000000000000000000000000000000000000000000000000000000000000000000000000000000000000000</v>
      </c>
    </row>
    <row r="30" spans="1:21" ht="12.75">
      <c r="A30" s="40" t="s">
        <v>71</v>
      </c>
      <c r="B30" t="str">
        <f>Info!$B$2</f>
        <v>922</v>
      </c>
      <c r="C30" t="str">
        <f>Info!$B$3</f>
        <v>2014</v>
      </c>
      <c r="D30" t="s">
        <v>401</v>
      </c>
      <c r="E30" s="29" t="s">
        <v>167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f>+ROUND(ALLEGATI!O36,0)</f>
        <v>0</v>
      </c>
      <c r="S30" s="30">
        <v>0</v>
      </c>
      <c r="T30" t="s">
        <v>399</v>
      </c>
      <c r="U30" t="str">
        <f t="shared" si="0"/>
        <v>0309222014A3201000000000000000000000000000000000000000000000000000000000000000000000000000000000000000000000000000000000</v>
      </c>
    </row>
    <row r="31" spans="1:21" ht="12.75">
      <c r="A31" s="40" t="s">
        <v>71</v>
      </c>
      <c r="B31" t="str">
        <f>Info!$B$2</f>
        <v>922</v>
      </c>
      <c r="C31" t="str">
        <f>Info!$B$3</f>
        <v>2014</v>
      </c>
      <c r="D31" t="s">
        <v>401</v>
      </c>
      <c r="E31" s="29" t="s">
        <v>169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f>+ROUND(ALLEGATI!O37,0)</f>
        <v>0</v>
      </c>
      <c r="S31" s="30">
        <v>0</v>
      </c>
      <c r="T31" t="s">
        <v>399</v>
      </c>
      <c r="U31" t="str">
        <f t="shared" si="0"/>
        <v>0309222014A3202000000000000000000000000000000000000000000000000000000000000000000000000000000000000000000000000000000000</v>
      </c>
    </row>
    <row r="32" spans="1:21" ht="12.75">
      <c r="A32" s="40" t="s">
        <v>71</v>
      </c>
      <c r="B32" t="str">
        <f>Info!$B$2</f>
        <v>922</v>
      </c>
      <c r="C32" t="str">
        <f>Info!$B$3</f>
        <v>2014</v>
      </c>
      <c r="D32" t="s">
        <v>401</v>
      </c>
      <c r="E32" s="29" t="s">
        <v>172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f>+ROUND(ALLEGATI!O39,0)</f>
        <v>4578</v>
      </c>
      <c r="S32" s="30">
        <v>0</v>
      </c>
      <c r="T32" t="s">
        <v>399</v>
      </c>
      <c r="U32" t="str">
        <f t="shared" si="0"/>
        <v>0309222014A3203000000000000000000000000000000000000000000000000000000000000000000000000000000000000000000000000000045780</v>
      </c>
    </row>
    <row r="33" spans="1:21" ht="12.75">
      <c r="A33" s="40" t="s">
        <v>71</v>
      </c>
      <c r="B33" t="str">
        <f>Info!$B$2</f>
        <v>922</v>
      </c>
      <c r="C33" t="str">
        <f>Info!$B$3</f>
        <v>2014</v>
      </c>
      <c r="D33" t="s">
        <v>401</v>
      </c>
      <c r="E33" s="29" t="s">
        <v>174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f>+ROUND(ALLEGATI!O40,0)</f>
        <v>0</v>
      </c>
      <c r="S33" s="30">
        <v>0</v>
      </c>
      <c r="T33" t="s">
        <v>399</v>
      </c>
      <c r="U33" t="str">
        <f t="shared" si="0"/>
        <v>0309222014A3204000000000000000000000000000000000000000000000000000000000000000000000000000000000000000000000000000000000</v>
      </c>
    </row>
    <row r="34" spans="1:21" ht="12.75">
      <c r="A34" s="40" t="s">
        <v>71</v>
      </c>
      <c r="B34" t="str">
        <f>Info!$B$2</f>
        <v>922</v>
      </c>
      <c r="C34" t="str">
        <f>Info!$B$3</f>
        <v>2014</v>
      </c>
      <c r="D34" t="s">
        <v>401</v>
      </c>
      <c r="E34" s="29" t="s">
        <v>177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f>+ROUND(ALLEGATI!O42,0)</f>
        <v>7392</v>
      </c>
      <c r="S34" s="30">
        <v>0</v>
      </c>
      <c r="T34" t="s">
        <v>399</v>
      </c>
      <c r="U34" t="str">
        <f t="shared" si="0"/>
        <v>0309222014A3205000000000000000000000000000000000000000000000000000000000000000000000000000000000000000000000000000073920</v>
      </c>
    </row>
    <row r="35" spans="1:21" ht="12.75">
      <c r="A35" s="40" t="s">
        <v>71</v>
      </c>
      <c r="B35" t="str">
        <f>Info!$B$2</f>
        <v>922</v>
      </c>
      <c r="C35" t="str">
        <f>Info!$B$3</f>
        <v>2014</v>
      </c>
      <c r="D35" t="s">
        <v>401</v>
      </c>
      <c r="E35" s="29" t="s">
        <v>179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f>+ROUND(ALLEGATI!O43,0)</f>
        <v>0</v>
      </c>
      <c r="S35" s="30">
        <v>0</v>
      </c>
      <c r="T35" t="s">
        <v>399</v>
      </c>
      <c r="U35" t="str">
        <f t="shared" si="0"/>
        <v>0309222014A3206000000000000000000000000000000000000000000000000000000000000000000000000000000000000000000000000000000000</v>
      </c>
    </row>
    <row r="36" spans="1:21" ht="12.75">
      <c r="A36" s="40" t="s">
        <v>71</v>
      </c>
      <c r="B36" t="str">
        <f>Info!$B$2</f>
        <v>922</v>
      </c>
      <c r="C36" t="str">
        <f>Info!$B$3</f>
        <v>2014</v>
      </c>
      <c r="D36" t="s">
        <v>401</v>
      </c>
      <c r="E36" s="29" t="s">
        <v>182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f>+ROUND(ALLEGATI!O45,0)</f>
        <v>0</v>
      </c>
      <c r="S36" s="30">
        <v>0</v>
      </c>
      <c r="T36" t="s">
        <v>399</v>
      </c>
      <c r="U36" t="str">
        <f t="shared" si="0"/>
        <v>0309222014A3207000000000000000000000000000000000000000000000000000000000000000000000000000000000000000000000000000000000</v>
      </c>
    </row>
    <row r="37" spans="1:21" ht="12.75">
      <c r="A37" s="40" t="s">
        <v>71</v>
      </c>
      <c r="B37" t="str">
        <f>Info!$B$2</f>
        <v>922</v>
      </c>
      <c r="C37" t="str">
        <f>Info!$B$3</f>
        <v>2014</v>
      </c>
      <c r="D37" t="s">
        <v>401</v>
      </c>
      <c r="E37" s="29" t="s">
        <v>184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f>+ROUND(ALLEGATI!O46,0)</f>
        <v>0</v>
      </c>
      <c r="S37" s="30">
        <v>0</v>
      </c>
      <c r="T37" t="s">
        <v>399</v>
      </c>
      <c r="U37" t="str">
        <f t="shared" si="0"/>
        <v>0309222014A3208000000000000000000000000000000000000000000000000000000000000000000000000000000000000000000000000000000000</v>
      </c>
    </row>
    <row r="38" spans="1:21" ht="12.75">
      <c r="A38" s="40" t="s">
        <v>71</v>
      </c>
      <c r="B38" t="str">
        <f>Info!$B$2</f>
        <v>922</v>
      </c>
      <c r="C38" t="str">
        <f>Info!$B$3</f>
        <v>2014</v>
      </c>
      <c r="D38" t="s">
        <v>401</v>
      </c>
      <c r="E38" s="29" t="s">
        <v>187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f>+ROUND(ALLEGATI!O48,0)</f>
        <v>0</v>
      </c>
      <c r="S38" s="30">
        <v>0</v>
      </c>
      <c r="T38" t="s">
        <v>399</v>
      </c>
      <c r="U38" t="str">
        <f t="shared" si="0"/>
        <v>0309222014A3209000000000000000000000000000000000000000000000000000000000000000000000000000000000000000000000000000000000</v>
      </c>
    </row>
    <row r="39" spans="1:21" ht="12.75">
      <c r="A39" s="40" t="s">
        <v>71</v>
      </c>
      <c r="B39" t="str">
        <f>Info!$B$2</f>
        <v>922</v>
      </c>
      <c r="C39" t="str">
        <f>Info!$B$3</f>
        <v>2014</v>
      </c>
      <c r="D39" t="s">
        <v>401</v>
      </c>
      <c r="E39" s="29" t="s">
        <v>189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f>+ROUND(ALLEGATI!O49,0)</f>
        <v>0</v>
      </c>
      <c r="S39" s="30">
        <v>0</v>
      </c>
      <c r="T39" t="s">
        <v>399</v>
      </c>
      <c r="U39" t="str">
        <f t="shared" si="0"/>
        <v>0309222014A3210000000000000000000000000000000000000000000000000000000000000000000000000000000000000000000000000000000000</v>
      </c>
    </row>
    <row r="40" spans="1:21" ht="12.75">
      <c r="A40" s="40" t="s">
        <v>71</v>
      </c>
      <c r="B40" t="str">
        <f>Info!$B$2</f>
        <v>922</v>
      </c>
      <c r="C40" t="str">
        <f>Info!$B$3</f>
        <v>2014</v>
      </c>
      <c r="D40" t="s">
        <v>401</v>
      </c>
      <c r="E40" s="29" t="s">
        <v>192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f>+ROUND(ALLEGATI!O51,0)</f>
        <v>0</v>
      </c>
      <c r="S40" s="30">
        <v>0</v>
      </c>
      <c r="T40" t="s">
        <v>399</v>
      </c>
      <c r="U40" t="str">
        <f t="shared" si="0"/>
        <v>0309222014A3211000000000000000000000000000000000000000000000000000000000000000000000000000000000000000000000000000000000</v>
      </c>
    </row>
    <row r="41" spans="1:21" ht="12.75">
      <c r="A41" s="40" t="s">
        <v>71</v>
      </c>
      <c r="B41" t="str">
        <f>Info!$B$2</f>
        <v>922</v>
      </c>
      <c r="C41" t="str">
        <f>Info!$B$3</f>
        <v>2014</v>
      </c>
      <c r="D41" t="s">
        <v>401</v>
      </c>
      <c r="E41" s="29" t="s">
        <v>194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7">
        <v>0</v>
      </c>
      <c r="Q41" s="37">
        <v>0</v>
      </c>
      <c r="R41" s="36">
        <f>+ROUND(ALLEGATI!O52,0)</f>
        <v>0</v>
      </c>
      <c r="S41" s="30">
        <v>0</v>
      </c>
      <c r="T41" t="s">
        <v>399</v>
      </c>
      <c r="U41" t="str">
        <f t="shared" si="0"/>
        <v>0309222014A3212000000000000000000000000000000000000000000000000000000000000000000000000000000000000000000000000000000000</v>
      </c>
    </row>
    <row r="42" spans="1:21" ht="12.75">
      <c r="A42" s="40" t="s">
        <v>71</v>
      </c>
      <c r="B42" t="str">
        <f>Info!$B$2</f>
        <v>922</v>
      </c>
      <c r="C42" t="str">
        <f>Info!$B$3</f>
        <v>2014</v>
      </c>
      <c r="D42" t="s">
        <v>401</v>
      </c>
      <c r="E42" s="29" t="s">
        <v>197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6">
        <f>+ROUND(ALLEGATI!O54,0)</f>
        <v>0</v>
      </c>
      <c r="S42" s="30">
        <v>0</v>
      </c>
      <c r="T42" t="s">
        <v>399</v>
      </c>
      <c r="U42" t="str">
        <f t="shared" si="0"/>
        <v>0309222014A3213000000000000000000000000000000000000000000000000000000000000000000000000000000000000000000000000000000000</v>
      </c>
    </row>
    <row r="43" spans="1:21" ht="12.75">
      <c r="A43" s="40" t="s">
        <v>71</v>
      </c>
      <c r="B43" t="str">
        <f>Info!$B$2</f>
        <v>922</v>
      </c>
      <c r="C43" t="str">
        <f>Info!$B$3</f>
        <v>2014</v>
      </c>
      <c r="D43" t="s">
        <v>401</v>
      </c>
      <c r="E43" s="29" t="s">
        <v>199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6">
        <f>+ROUND(ALLEGATI!O55,0)</f>
        <v>0</v>
      </c>
      <c r="S43" s="30">
        <v>0</v>
      </c>
      <c r="T43" t="s">
        <v>399</v>
      </c>
      <c r="U43" t="str">
        <f t="shared" si="0"/>
        <v>0309222014A3214000000000000000000000000000000000000000000000000000000000000000000000000000000000000000000000000000000000</v>
      </c>
    </row>
    <row r="44" spans="1:21" ht="12.75">
      <c r="A44" s="40" t="s">
        <v>71</v>
      </c>
      <c r="B44" t="str">
        <f>Info!$B$2</f>
        <v>922</v>
      </c>
      <c r="C44" t="str">
        <f>Info!$B$3</f>
        <v>2014</v>
      </c>
      <c r="D44" t="s">
        <v>401</v>
      </c>
      <c r="E44" s="29" t="s">
        <v>202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6">
        <f>+ROUND(ALLEGATI!O57,0)</f>
        <v>0</v>
      </c>
      <c r="S44" s="30">
        <v>0</v>
      </c>
      <c r="T44" t="s">
        <v>399</v>
      </c>
      <c r="U44" t="str">
        <f t="shared" si="0"/>
        <v>0309222014A3215000000000000000000000000000000000000000000000000000000000000000000000000000000000000000000000000000000000</v>
      </c>
    </row>
    <row r="45" spans="1:21" ht="12.75">
      <c r="A45" s="40" t="s">
        <v>71</v>
      </c>
      <c r="B45" t="str">
        <f>Info!$B$2</f>
        <v>922</v>
      </c>
      <c r="C45" t="str">
        <f>Info!$B$3</f>
        <v>2014</v>
      </c>
      <c r="D45" t="s">
        <v>401</v>
      </c>
      <c r="E45" s="29" t="s">
        <v>204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6">
        <f>+ROUND(ALLEGATI!O58,0)</f>
        <v>0</v>
      </c>
      <c r="S45" s="30">
        <v>0</v>
      </c>
      <c r="T45" t="s">
        <v>399</v>
      </c>
      <c r="U45" t="str">
        <f t="shared" si="0"/>
        <v>0309222014A3216000000000000000000000000000000000000000000000000000000000000000000000000000000000000000000000000000000000</v>
      </c>
    </row>
    <row r="46" spans="1:21" ht="12.75">
      <c r="A46" s="40" t="s">
        <v>71</v>
      </c>
      <c r="B46" t="str">
        <f>Info!$B$2</f>
        <v>922</v>
      </c>
      <c r="C46" t="str">
        <f>Info!$B$3</f>
        <v>2014</v>
      </c>
      <c r="D46" t="s">
        <v>401</v>
      </c>
      <c r="E46" s="29" t="s">
        <v>207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6">
        <f>+ROUND(ALLEGATI!O60,0)</f>
        <v>0</v>
      </c>
      <c r="S46" s="30">
        <v>0</v>
      </c>
      <c r="T46" t="s">
        <v>399</v>
      </c>
      <c r="U46" t="str">
        <f t="shared" si="0"/>
        <v>0309222014A3217000000000000000000000000000000000000000000000000000000000000000000000000000000000000000000000000000000000</v>
      </c>
    </row>
    <row r="47" spans="1:21" ht="12.75">
      <c r="A47" s="40" t="s">
        <v>71</v>
      </c>
      <c r="B47" t="str">
        <f>Info!$B$2</f>
        <v>922</v>
      </c>
      <c r="C47" t="str">
        <f>Info!$B$3</f>
        <v>2014</v>
      </c>
      <c r="D47" t="s">
        <v>401</v>
      </c>
      <c r="E47" s="29" t="s">
        <v>209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6">
        <f>+ROUND(ALLEGATI!O61,0)</f>
        <v>0</v>
      </c>
      <c r="S47" s="30">
        <v>0</v>
      </c>
      <c r="T47" t="s">
        <v>399</v>
      </c>
      <c r="U47" t="str">
        <f t="shared" si="0"/>
        <v>0309222014A3218000000000000000000000000000000000000000000000000000000000000000000000000000000000000000000000000000000000</v>
      </c>
    </row>
    <row r="48" spans="1:21" ht="12.75">
      <c r="A48" s="40" t="s">
        <v>71</v>
      </c>
      <c r="B48" t="str">
        <f>Info!$B$2</f>
        <v>922</v>
      </c>
      <c r="C48" t="str">
        <f>Info!$B$3</f>
        <v>2014</v>
      </c>
      <c r="D48" t="s">
        <v>401</v>
      </c>
      <c r="E48" s="29" t="s">
        <v>212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6">
        <f>+ROUND(ALLEGATI!O63,0)</f>
        <v>24784</v>
      </c>
      <c r="S48" s="30">
        <v>0</v>
      </c>
      <c r="T48" t="s">
        <v>399</v>
      </c>
      <c r="U48" t="str">
        <f t="shared" si="0"/>
        <v>0309222014A3301000000000000000000000000000000000000000000000000000000000000000000000000000000000000000000000000000247840</v>
      </c>
    </row>
    <row r="49" spans="1:21" ht="12.75">
      <c r="A49" s="40" t="s">
        <v>71</v>
      </c>
      <c r="B49" t="str">
        <f>Info!$B$2</f>
        <v>922</v>
      </c>
      <c r="C49" t="str">
        <f>Info!$B$3</f>
        <v>2014</v>
      </c>
      <c r="D49" t="s">
        <v>401</v>
      </c>
      <c r="E49" s="29" t="s">
        <v>214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6">
        <f>+ROUND(ALLEGATI!O64,0)</f>
        <v>0</v>
      </c>
      <c r="S49" s="30">
        <v>0</v>
      </c>
      <c r="T49" t="s">
        <v>399</v>
      </c>
      <c r="U49" t="str">
        <f t="shared" si="0"/>
        <v>0309222014A3302000000000000000000000000000000000000000000000000000000000000000000000000000000000000000000000000000000000</v>
      </c>
    </row>
    <row r="50" spans="1:21" ht="12.75">
      <c r="A50" s="40" t="s">
        <v>71</v>
      </c>
      <c r="B50" t="str">
        <f>Info!$B$2</f>
        <v>922</v>
      </c>
      <c r="C50" t="str">
        <f>Info!$B$3</f>
        <v>2014</v>
      </c>
      <c r="D50" t="s">
        <v>401</v>
      </c>
      <c r="E50" s="29" t="s">
        <v>217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f>+ROUND(ALLEGATI!F79,0)</f>
        <v>0</v>
      </c>
      <c r="S50" s="30">
        <v>0</v>
      </c>
      <c r="T50" t="s">
        <v>399</v>
      </c>
      <c r="U50" t="str">
        <f t="shared" si="0"/>
        <v>0309222014A4201000000000000000000000000000000000000000000000000000000000000000000000000000000000000000000000000000000000</v>
      </c>
    </row>
    <row r="51" spans="1:21" ht="12.75">
      <c r="A51" s="40" t="s">
        <v>71</v>
      </c>
      <c r="B51" t="str">
        <f>Info!$B$2</f>
        <v>922</v>
      </c>
      <c r="C51" t="str">
        <f>Info!$B$3</f>
        <v>2014</v>
      </c>
      <c r="D51" t="s">
        <v>401</v>
      </c>
      <c r="E51" s="29" t="s">
        <v>220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f>+ROUND(ALLEGATI!F80,0)</f>
        <v>0</v>
      </c>
      <c r="S51" s="30">
        <v>0</v>
      </c>
      <c r="T51" t="s">
        <v>399</v>
      </c>
      <c r="U51" t="str">
        <f t="shared" si="0"/>
        <v>0309222014A4202000000000000000000000000000000000000000000000000000000000000000000000000000000000000000000000000000000000</v>
      </c>
    </row>
    <row r="52" spans="1:21" ht="12.75">
      <c r="A52" s="40" t="s">
        <v>71</v>
      </c>
      <c r="B52" t="str">
        <f>Info!$B$2</f>
        <v>922</v>
      </c>
      <c r="C52" t="str">
        <f>Info!$B$3</f>
        <v>2014</v>
      </c>
      <c r="D52" t="s">
        <v>401</v>
      </c>
      <c r="E52" s="29" t="s">
        <v>224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f>+ROUND(ALLEGATI!F81,0)</f>
        <v>0</v>
      </c>
      <c r="S52" s="30">
        <v>0</v>
      </c>
      <c r="T52" t="s">
        <v>399</v>
      </c>
      <c r="U52" t="str">
        <f t="shared" si="0"/>
        <v>0309222014A4203000000000000000000000000000000000000000000000000000000000000000000000000000000000000000000000000000000000</v>
      </c>
    </row>
    <row r="53" spans="1:21" ht="12.75">
      <c r="A53" s="40" t="s">
        <v>71</v>
      </c>
      <c r="B53" t="str">
        <f>Info!$B$2</f>
        <v>922</v>
      </c>
      <c r="C53" t="str">
        <f>Info!$B$3</f>
        <v>2014</v>
      </c>
      <c r="D53" t="s">
        <v>401</v>
      </c>
      <c r="E53" s="29" t="s">
        <v>222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f>+ROUND(ALLEGATI!O80,0)</f>
        <v>0</v>
      </c>
      <c r="S53" s="30">
        <v>0</v>
      </c>
      <c r="T53" t="s">
        <v>399</v>
      </c>
      <c r="U53" t="str">
        <f t="shared" si="0"/>
        <v>0309222014A5001000000000000000000000000000000000000000000000000000000000000000000000000000000000000000000000000000000000</v>
      </c>
    </row>
    <row r="54" spans="1:21" ht="12.75">
      <c r="A54" s="40" t="s">
        <v>71</v>
      </c>
      <c r="B54" t="str">
        <f>Info!$B$2</f>
        <v>922</v>
      </c>
      <c r="C54" t="str">
        <f>Info!$B$3</f>
        <v>2014</v>
      </c>
      <c r="D54" t="s">
        <v>401</v>
      </c>
      <c r="E54" s="29" t="s">
        <v>226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f>+ROUND(ALLEGATI!O81,0)</f>
        <v>0</v>
      </c>
      <c r="S54" s="30">
        <v>0</v>
      </c>
      <c r="T54" t="s">
        <v>399</v>
      </c>
      <c r="U54" t="str">
        <f t="shared" si="0"/>
        <v>0309222014A5002000000000000000000000000000000000000000000000000000000000000000000000000000000000000000000000000000000000</v>
      </c>
    </row>
    <row r="55" spans="1:21" ht="12.75">
      <c r="A55" s="40" t="s">
        <v>71</v>
      </c>
      <c r="B55" t="str">
        <f>Info!$B$2</f>
        <v>922</v>
      </c>
      <c r="C55" t="str">
        <f>Info!$B$3</f>
        <v>2014</v>
      </c>
      <c r="D55" t="s">
        <v>401</v>
      </c>
      <c r="E55" s="29" t="s">
        <v>228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f>+ROUND(ALLEGATI!O82,0)</f>
        <v>0</v>
      </c>
      <c r="S55" s="30">
        <v>0</v>
      </c>
      <c r="T55" t="s">
        <v>399</v>
      </c>
      <c r="U55" t="str">
        <f t="shared" si="0"/>
        <v>0309222014A5003000000000000000000000000000000000000000000000000000000000000000000000000000000000000000000000000000000000</v>
      </c>
    </row>
    <row r="56" spans="1:21" ht="12.75">
      <c r="A56" s="40" t="s">
        <v>71</v>
      </c>
      <c r="B56" t="str">
        <f>Info!$B$2</f>
        <v>922</v>
      </c>
      <c r="C56" t="str">
        <f>Info!$B$3</f>
        <v>2014</v>
      </c>
      <c r="D56" t="s">
        <v>401</v>
      </c>
      <c r="E56" s="29" t="s">
        <v>230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f>+ROUND(ALLEGATI!O83,0)</f>
        <v>0</v>
      </c>
      <c r="S56" s="30">
        <v>0</v>
      </c>
      <c r="T56" t="s">
        <v>399</v>
      </c>
      <c r="U56" t="str">
        <f t="shared" si="0"/>
        <v>0309222014A5004000000000000000000000000000000000000000000000000000000000000000000000000000000000000000000000000000000000</v>
      </c>
    </row>
    <row r="57" spans="1:21" ht="12.75">
      <c r="A57" s="40" t="s">
        <v>71</v>
      </c>
      <c r="B57" t="str">
        <f>Info!$B$2</f>
        <v>922</v>
      </c>
      <c r="C57" t="str">
        <f>Info!$B$3</f>
        <v>2014</v>
      </c>
      <c r="D57" t="s">
        <v>401</v>
      </c>
      <c r="E57" s="29" t="s">
        <v>232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f>+ROUND(ALLEGATI!O84,0)</f>
        <v>0</v>
      </c>
      <c r="S57" s="30">
        <v>0</v>
      </c>
      <c r="T57" t="s">
        <v>399</v>
      </c>
      <c r="U57" t="str">
        <f t="shared" si="0"/>
        <v>0309222014A5005000000000000000000000000000000000000000000000000000000000000000000000000000000000000000000000000000000000</v>
      </c>
    </row>
    <row r="58" spans="1:21" ht="12.75">
      <c r="A58" s="40" t="s">
        <v>71</v>
      </c>
      <c r="B58" t="str">
        <f>Info!$B$2</f>
        <v>922</v>
      </c>
      <c r="C58" t="str">
        <f>Info!$B$3</f>
        <v>2014</v>
      </c>
      <c r="D58" t="s">
        <v>401</v>
      </c>
      <c r="E58" s="29" t="s">
        <v>234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f>+ROUND(ALLEGATI!O85,0)</f>
        <v>0</v>
      </c>
      <c r="S58" s="30">
        <v>0</v>
      </c>
      <c r="T58" t="s">
        <v>399</v>
      </c>
      <c r="U58" t="str">
        <f t="shared" si="0"/>
        <v>0309222014A5006000000000000000000000000000000000000000000000000000000000000000000000000000000000000000000000000000000000</v>
      </c>
    </row>
    <row r="59" spans="1:21" ht="12.75">
      <c r="A59" s="40" t="s">
        <v>71</v>
      </c>
      <c r="B59" t="str">
        <f>Info!$B$2</f>
        <v>922</v>
      </c>
      <c r="C59" t="str">
        <f>Info!$B$3</f>
        <v>2014</v>
      </c>
      <c r="D59" t="s">
        <v>401</v>
      </c>
      <c r="E59" s="29" t="s">
        <v>237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f>+ROUND(ALLEGATI!O86,0)</f>
        <v>0</v>
      </c>
      <c r="S59" s="30">
        <v>0</v>
      </c>
      <c r="T59" t="s">
        <v>399</v>
      </c>
      <c r="U59" t="str">
        <f t="shared" si="0"/>
        <v>0309222014A5007000000000000000000000000000000000000000000000000000000000000000000000000000000000000000000000000000000000</v>
      </c>
    </row>
    <row r="60" spans="1:21" ht="12.75">
      <c r="A60" s="40" t="s">
        <v>71</v>
      </c>
      <c r="B60" t="str">
        <f>Info!$B$2</f>
        <v>922</v>
      </c>
      <c r="C60" t="str">
        <f>Info!$B$3</f>
        <v>2014</v>
      </c>
      <c r="D60" t="s">
        <v>401</v>
      </c>
      <c r="E60" s="29" t="s">
        <v>244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f>+ROUND(ALLEGATI!O88,0)</f>
        <v>0</v>
      </c>
      <c r="S60" s="30">
        <v>0</v>
      </c>
      <c r="T60" t="s">
        <v>399</v>
      </c>
      <c r="U60" t="str">
        <f t="shared" si="0"/>
        <v>0309222014A5108000000000000000000000000000000000000000000000000000000000000000000000000000000000000000000000000000000000</v>
      </c>
    </row>
    <row r="61" spans="1:21" ht="12.75">
      <c r="A61" s="40" t="s">
        <v>71</v>
      </c>
      <c r="B61" t="str">
        <f>Info!$B$2</f>
        <v>922</v>
      </c>
      <c r="C61" t="str">
        <f>Info!$B$3</f>
        <v>2014</v>
      </c>
      <c r="D61" t="s">
        <v>401</v>
      </c>
      <c r="E61" s="29" t="s">
        <v>248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f>+ROUND(ALLEGATI!O89,0)</f>
        <v>0</v>
      </c>
      <c r="S61" s="30">
        <v>0</v>
      </c>
      <c r="T61" t="s">
        <v>399</v>
      </c>
      <c r="U61" t="str">
        <f t="shared" si="0"/>
        <v>0309222014A5109000000000000000000000000000000000000000000000000000000000000000000000000000000000000000000000000000000000</v>
      </c>
    </row>
    <row r="62" spans="1:21" ht="12.75">
      <c r="A62" s="40" t="s">
        <v>71</v>
      </c>
      <c r="B62" t="str">
        <f>Info!$B$2</f>
        <v>922</v>
      </c>
      <c r="C62" t="str">
        <f>Info!$B$3</f>
        <v>2014</v>
      </c>
      <c r="D62" t="s">
        <v>401</v>
      </c>
      <c r="E62" s="29" t="s">
        <v>250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f>+ROUND(ALLEGATI!O90,0)</f>
        <v>0</v>
      </c>
      <c r="S62" s="30">
        <v>0</v>
      </c>
      <c r="T62" t="s">
        <v>399</v>
      </c>
      <c r="U62" t="str">
        <f t="shared" si="0"/>
        <v>0309222014A5110000000000000000000000000000000000000000000000000000000000000000000000000000000000000000000000000000000000</v>
      </c>
    </row>
    <row r="63" spans="1:21" ht="12.75">
      <c r="A63" s="40" t="s">
        <v>71</v>
      </c>
      <c r="B63" t="str">
        <f>Info!$B$2</f>
        <v>922</v>
      </c>
      <c r="C63" t="str">
        <f>Info!$B$3</f>
        <v>2014</v>
      </c>
      <c r="D63" t="s">
        <v>401</v>
      </c>
      <c r="E63" s="29" t="s">
        <v>252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f>+ROUND(ALLEGATI!O91,0)</f>
        <v>0</v>
      </c>
      <c r="S63" s="30">
        <v>0</v>
      </c>
      <c r="T63" t="s">
        <v>399</v>
      </c>
      <c r="U63" t="str">
        <f t="shared" si="0"/>
        <v>0309222014A5111000000000000000000000000000000000000000000000000000000000000000000000000000000000000000000000000000000000</v>
      </c>
    </row>
    <row r="64" spans="1:21" ht="12.75">
      <c r="A64" s="40" t="s">
        <v>71</v>
      </c>
      <c r="B64" t="str">
        <f>Info!$B$2</f>
        <v>922</v>
      </c>
      <c r="C64" t="str">
        <f>Info!$B$3</f>
        <v>2014</v>
      </c>
      <c r="D64" t="s">
        <v>401</v>
      </c>
      <c r="E64" s="29" t="s">
        <v>254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f>+ROUND(ALLEGATI!O92,0)</f>
        <v>0</v>
      </c>
      <c r="S64" s="30">
        <v>0</v>
      </c>
      <c r="T64" t="s">
        <v>399</v>
      </c>
      <c r="U64" t="str">
        <f t="shared" si="0"/>
        <v>0309222014A5112000000000000000000000000000000000000000000000000000000000000000000000000000000000000000000000000000000000</v>
      </c>
    </row>
    <row r="65" spans="1:21" ht="12.75">
      <c r="A65" s="40" t="s">
        <v>71</v>
      </c>
      <c r="B65" t="str">
        <f>Info!$B$2</f>
        <v>922</v>
      </c>
      <c r="C65" t="str">
        <f>Info!$B$3</f>
        <v>2014</v>
      </c>
      <c r="D65" t="s">
        <v>401</v>
      </c>
      <c r="E65" s="29" t="s">
        <v>256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f>+ROUND(ALLEGATI!O93,0)</f>
        <v>0</v>
      </c>
      <c r="S65" s="30">
        <v>0</v>
      </c>
      <c r="T65" t="s">
        <v>399</v>
      </c>
      <c r="U65" t="str">
        <f t="shared" si="0"/>
        <v>0309222014A5113000000000000000000000000000000000000000000000000000000000000000000000000000000000000000000000000000000000</v>
      </c>
    </row>
    <row r="66" spans="1:21" ht="12.75">
      <c r="A66" s="40" t="s">
        <v>71</v>
      </c>
      <c r="B66" t="str">
        <f>Info!$B$2</f>
        <v>922</v>
      </c>
      <c r="C66" t="str">
        <f>Info!$B$3</f>
        <v>2014</v>
      </c>
      <c r="D66" t="s">
        <v>401</v>
      </c>
      <c r="E66" s="29" t="s">
        <v>258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f>+ROUND(ALLEGATI!O94,0)</f>
        <v>0</v>
      </c>
      <c r="S66" s="30">
        <v>0</v>
      </c>
      <c r="T66" t="s">
        <v>399</v>
      </c>
      <c r="U66" t="str">
        <f t="shared" si="0"/>
        <v>0309222014A5114000000000000000000000000000000000000000000000000000000000000000000000000000000000000000000000000000000000</v>
      </c>
    </row>
    <row r="67" spans="1:21" ht="12.75">
      <c r="A67" s="40" t="s">
        <v>71</v>
      </c>
      <c r="B67" t="str">
        <f>Info!$B$2</f>
        <v>922</v>
      </c>
      <c r="C67" t="str">
        <f>Info!$B$3</f>
        <v>2014</v>
      </c>
      <c r="D67" t="s">
        <v>401</v>
      </c>
      <c r="E67" s="29" t="s">
        <v>260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f>+ROUND(ALLEGATI!O95,0)</f>
        <v>0</v>
      </c>
      <c r="S67" s="30">
        <v>0</v>
      </c>
      <c r="T67" t="s">
        <v>399</v>
      </c>
      <c r="U67" t="str">
        <f aca="true" t="shared" si="2" ref="U67:U122">+CONCATENATE(A67,B67,C67,E67,+TEXT(F67,"00000000"),+TEXT(G67,"00000000"),+TEXT(H67,"00000000"),+TEXT(I67,"00000000"),+TEXT(J67,"00000000"),+TEXT(K67,"00000000"),+TEXT(L67,"00000000"),+TEXT(M67,"00000000"),+TEXT(N67,"00000000"),+TEXT(O67,"00000000"),+TEXT(P67,"00000000"),+TEXT(Q67,"00000000"),+TEXT(R67,"00000000"),S67)</f>
        <v>0309222014A5115000000000000000000000000000000000000000000000000000000000000000000000000000000000000000000000000000000000</v>
      </c>
    </row>
    <row r="68" spans="1:21" ht="12.75">
      <c r="A68" s="40" t="s">
        <v>71</v>
      </c>
      <c r="B68" t="str">
        <f>Info!$B$2</f>
        <v>922</v>
      </c>
      <c r="C68" t="str">
        <f>Info!$B$3</f>
        <v>2014</v>
      </c>
      <c r="D68" t="s">
        <v>401</v>
      </c>
      <c r="E68" s="29" t="s">
        <v>262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f>+ROUND(ALLEGATI!O96,0)</f>
        <v>0</v>
      </c>
      <c r="S68" s="30">
        <v>0</v>
      </c>
      <c r="T68" t="s">
        <v>399</v>
      </c>
      <c r="U68" t="str">
        <f t="shared" si="2"/>
        <v>0309222014A5199000000000000000000000000000000000000000000000000000000000000000000000000000000000000000000000000000000000</v>
      </c>
    </row>
    <row r="69" spans="1:21" ht="12.75">
      <c r="A69" s="40" t="s">
        <v>71</v>
      </c>
      <c r="B69" t="str">
        <f>Info!$B$2</f>
        <v>922</v>
      </c>
      <c r="C69" t="str">
        <f>Info!$B$3</f>
        <v>2014</v>
      </c>
      <c r="D69" s="31" t="s">
        <v>401</v>
      </c>
      <c r="E69" s="32" t="s">
        <v>264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6">
        <f>SUM(R53:R68)</f>
        <v>0</v>
      </c>
      <c r="S69" s="30">
        <v>0</v>
      </c>
      <c r="T69" s="31" t="s">
        <v>399</v>
      </c>
      <c r="U69" t="str">
        <f t="shared" si="2"/>
        <v>0309222014A5999000000000000000000000000000000000000000000000000000000000000000000000000000000000000000000000000000000000</v>
      </c>
    </row>
    <row r="70" spans="1:21" ht="12.75">
      <c r="A70" s="40" t="s">
        <v>71</v>
      </c>
      <c r="B70" t="str">
        <f>Info!$B$2</f>
        <v>922</v>
      </c>
      <c r="C70" t="str">
        <f>Info!$B$3</f>
        <v>2014</v>
      </c>
      <c r="D70" t="s">
        <v>401</v>
      </c>
      <c r="E70" s="29" t="s">
        <v>239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f>+ROUND(ALLEGATI!F87,0)</f>
        <v>0</v>
      </c>
      <c r="S70" s="30">
        <v>0</v>
      </c>
      <c r="T70" s="35" t="s">
        <v>399</v>
      </c>
      <c r="U70" t="str">
        <f t="shared" si="2"/>
        <v>0309222014A6001000000000000000000000000000000000000000000000000000000000000000000000000000000000000000000000000000000000</v>
      </c>
    </row>
    <row r="71" spans="1:21" ht="12.75">
      <c r="A71" s="40" t="s">
        <v>71</v>
      </c>
      <c r="B71" t="str">
        <f>Info!$B$2</f>
        <v>922</v>
      </c>
      <c r="C71" t="str">
        <f>Info!$B$3</f>
        <v>2014</v>
      </c>
      <c r="D71" t="s">
        <v>401</v>
      </c>
      <c r="E71" s="29" t="s">
        <v>242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f>+ROUND(ALLEGATI!F88,0)</f>
        <v>202</v>
      </c>
      <c r="S71" s="30">
        <v>0</v>
      </c>
      <c r="T71" s="35" t="s">
        <v>399</v>
      </c>
      <c r="U71" t="str">
        <f t="shared" si="2"/>
        <v>0309222014A6002000000000000000000000000000000000000000000000000000000000000000000000000000000000000000000000000000002020</v>
      </c>
    </row>
    <row r="72" spans="1:21" ht="12.75">
      <c r="A72" s="40" t="s">
        <v>71</v>
      </c>
      <c r="B72" t="str">
        <f>Info!$B$2</f>
        <v>922</v>
      </c>
      <c r="C72" t="str">
        <f>Info!$B$3</f>
        <v>2014</v>
      </c>
      <c r="D72" t="s">
        <v>401</v>
      </c>
      <c r="E72" s="29" t="s">
        <v>246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f>+ROUND(ALLEGATI!F89,0)</f>
        <v>368</v>
      </c>
      <c r="S72" s="30">
        <v>0</v>
      </c>
      <c r="T72" s="35" t="s">
        <v>399</v>
      </c>
      <c r="U72" t="str">
        <f t="shared" si="2"/>
        <v>0309222014A6003000000000000000000000000000000000000000000000000000000000000000000000000000000000000000000000000000003680</v>
      </c>
    </row>
    <row r="73" spans="1:21" ht="12.75">
      <c r="A73" s="40" t="s">
        <v>71</v>
      </c>
      <c r="B73" t="str">
        <f>Info!$B$2</f>
        <v>922</v>
      </c>
      <c r="C73" t="str">
        <f>Info!$B$3</f>
        <v>2014</v>
      </c>
      <c r="D73" t="s">
        <v>401</v>
      </c>
      <c r="E73" s="29">
        <v>10100</v>
      </c>
      <c r="F73" s="173">
        <f>+ROUND(+'MODELLO LA'!F14,0)</f>
        <v>0</v>
      </c>
      <c r="G73" s="173">
        <f>+ROUND(+'MODELLO LA'!G14,0)</f>
        <v>0</v>
      </c>
      <c r="H73" s="173">
        <f>+ROUND(+'MODELLO LA'!H14,0)</f>
        <v>0</v>
      </c>
      <c r="I73" s="173">
        <f>+ROUND(+'MODELLO LA'!I14,0)</f>
        <v>0</v>
      </c>
      <c r="J73" s="173">
        <f>+ROUND(+'MODELLO LA'!J14,0)</f>
        <v>0</v>
      </c>
      <c r="K73" s="173">
        <f>+ROUND(+'MODELLO LA'!K14,0)</f>
        <v>0</v>
      </c>
      <c r="L73" s="173">
        <f>+ROUND(+'MODELLO LA'!L14,0)</f>
        <v>0</v>
      </c>
      <c r="M73" s="173">
        <f>+ROUND(+'MODELLO LA'!M14,0)</f>
        <v>0</v>
      </c>
      <c r="N73" s="173">
        <f>+ROUND(+'MODELLO LA'!N14,0)</f>
        <v>0</v>
      </c>
      <c r="O73" s="173">
        <f>+ROUND(+'MODELLO LA'!O14,0)</f>
        <v>0</v>
      </c>
      <c r="P73" s="173">
        <f>+ROUND(+'MODELLO LA'!P14,0)</f>
        <v>0</v>
      </c>
      <c r="Q73" s="173">
        <f>+ROUND(+'MODELLO LA'!Q14,0)</f>
        <v>0</v>
      </c>
      <c r="R73" s="174">
        <f aca="true" t="shared" si="3" ref="R73:R78">SUM(F73:Q73)</f>
        <v>0</v>
      </c>
      <c r="S73" s="30">
        <v>0</v>
      </c>
      <c r="T73" s="35" t="s">
        <v>399</v>
      </c>
      <c r="U73" t="str">
        <f t="shared" si="2"/>
        <v>030922201410100000000000000000000000000000000000000000000000000000000000000000000000000000000000000000000000000000000000</v>
      </c>
    </row>
    <row r="74" spans="1:21" ht="12.75">
      <c r="A74" s="40" t="s">
        <v>71</v>
      </c>
      <c r="B74" t="str">
        <f>Info!$B$2</f>
        <v>922</v>
      </c>
      <c r="C74" t="str">
        <f>Info!$B$3</f>
        <v>2014</v>
      </c>
      <c r="D74" t="s">
        <v>401</v>
      </c>
      <c r="E74" s="29">
        <v>10200</v>
      </c>
      <c r="F74" s="173">
        <f>+ROUND(+'MODELLO LA'!F15,0)</f>
        <v>0</v>
      </c>
      <c r="G74" s="173">
        <f>+ROUND(+'MODELLO LA'!G15,0)</f>
        <v>0</v>
      </c>
      <c r="H74" s="173">
        <f>+ROUND(+'MODELLO LA'!H15,0)</f>
        <v>0</v>
      </c>
      <c r="I74" s="173">
        <f>+ROUND(+'MODELLO LA'!I15,0)</f>
        <v>0</v>
      </c>
      <c r="J74" s="173">
        <f>+ROUND(+'MODELLO LA'!J15,0)</f>
        <v>0</v>
      </c>
      <c r="K74" s="173">
        <f>+ROUND(+'MODELLO LA'!K15,0)</f>
        <v>0</v>
      </c>
      <c r="L74" s="173">
        <f>+ROUND(+'MODELLO LA'!L15,0)</f>
        <v>0</v>
      </c>
      <c r="M74" s="173">
        <f>+ROUND(+'MODELLO LA'!M15,0)</f>
        <v>0</v>
      </c>
      <c r="N74" s="173">
        <f>+ROUND(+'MODELLO LA'!N15,0)</f>
        <v>0</v>
      </c>
      <c r="O74" s="173">
        <f>+ROUND(+'MODELLO LA'!O15,0)</f>
        <v>0</v>
      </c>
      <c r="P74" s="173">
        <f>+ROUND(+'MODELLO LA'!P15,0)</f>
        <v>0</v>
      </c>
      <c r="Q74" s="173">
        <f>+ROUND(+'MODELLO LA'!Q15,0)</f>
        <v>0</v>
      </c>
      <c r="R74" s="174">
        <f t="shared" si="3"/>
        <v>0</v>
      </c>
      <c r="S74" s="30">
        <v>0</v>
      </c>
      <c r="T74" s="35" t="s">
        <v>399</v>
      </c>
      <c r="U74" t="str">
        <f t="shared" si="2"/>
        <v>030922201410200000000000000000000000000000000000000000000000000000000000000000000000000000000000000000000000000000000000</v>
      </c>
    </row>
    <row r="75" spans="1:21" ht="12.75">
      <c r="A75" s="40" t="s">
        <v>71</v>
      </c>
      <c r="B75" t="str">
        <f>Info!$B$2</f>
        <v>922</v>
      </c>
      <c r="C75" t="str">
        <f>Info!$B$3</f>
        <v>2014</v>
      </c>
      <c r="D75" t="s">
        <v>401</v>
      </c>
      <c r="E75" s="29">
        <v>10300</v>
      </c>
      <c r="F75" s="173">
        <f>+ROUND(+'MODELLO LA'!F16,0)</f>
        <v>0</v>
      </c>
      <c r="G75" s="173">
        <f>+ROUND(+'MODELLO LA'!G16,0)</f>
        <v>1</v>
      </c>
      <c r="H75" s="173">
        <f>+ROUND(+'MODELLO LA'!H16,0)</f>
        <v>0</v>
      </c>
      <c r="I75" s="173">
        <f>+ROUND(+'MODELLO LA'!I16,0)</f>
        <v>71</v>
      </c>
      <c r="J75" s="173">
        <f>+ROUND(+'MODELLO LA'!J16,0)</f>
        <v>54</v>
      </c>
      <c r="K75" s="173">
        <f>+ROUND(+'MODELLO LA'!K16,0)</f>
        <v>148</v>
      </c>
      <c r="L75" s="173">
        <f>+ROUND(+'MODELLO LA'!L16,0)</f>
        <v>0</v>
      </c>
      <c r="M75" s="173">
        <f>+ROUND(+'MODELLO LA'!M16,0)</f>
        <v>0</v>
      </c>
      <c r="N75" s="173">
        <f>+ROUND(+'MODELLO LA'!N16,0)</f>
        <v>273</v>
      </c>
      <c r="O75" s="173">
        <f>+ROUND(+'MODELLO LA'!O16,0)</f>
        <v>42</v>
      </c>
      <c r="P75" s="173">
        <f>+ROUND(+'MODELLO LA'!P16,0)</f>
        <v>2</v>
      </c>
      <c r="Q75" s="173">
        <f>+ROUND(+'MODELLO LA'!Q16,0)</f>
        <v>25</v>
      </c>
      <c r="R75" s="174">
        <f t="shared" si="3"/>
        <v>616</v>
      </c>
      <c r="S75" s="30">
        <v>0</v>
      </c>
      <c r="T75" s="35" t="s">
        <v>399</v>
      </c>
      <c r="U75" t="str">
        <f t="shared" si="2"/>
        <v>030922201410300000000000000000100000000000000710000005400000148000000000000000000000273000000420000000200000025000006160</v>
      </c>
    </row>
    <row r="76" spans="1:21" ht="12.75">
      <c r="A76" s="40" t="s">
        <v>71</v>
      </c>
      <c r="B76" t="str">
        <f>Info!$B$2</f>
        <v>922</v>
      </c>
      <c r="C76" t="str">
        <f>Info!$B$3</f>
        <v>2014</v>
      </c>
      <c r="D76" t="s">
        <v>401</v>
      </c>
      <c r="E76" s="29">
        <v>10400</v>
      </c>
      <c r="F76" s="173">
        <f>+ROUND(+'MODELLO LA'!F17,0)</f>
        <v>0</v>
      </c>
      <c r="G76" s="173">
        <f>+ROUND(+'MODELLO LA'!G17,0)</f>
        <v>0</v>
      </c>
      <c r="H76" s="173">
        <f>+ROUND(+'MODELLO LA'!H17,0)</f>
        <v>0</v>
      </c>
      <c r="I76" s="173">
        <f>+ROUND(+'MODELLO LA'!I17,0)</f>
        <v>0</v>
      </c>
      <c r="J76" s="173">
        <f>+ROUND(+'MODELLO LA'!J17,0)</f>
        <v>0</v>
      </c>
      <c r="K76" s="173">
        <f>+ROUND(+'MODELLO LA'!K17,0)</f>
        <v>0</v>
      </c>
      <c r="L76" s="173">
        <f>+ROUND(+'MODELLO LA'!L17,0)</f>
        <v>0</v>
      </c>
      <c r="M76" s="173">
        <f>+ROUND(+'MODELLO LA'!M17,0)</f>
        <v>0</v>
      </c>
      <c r="N76" s="173">
        <f>+ROUND(+'MODELLO LA'!N17,0)</f>
        <v>0</v>
      </c>
      <c r="O76" s="173">
        <f>+ROUND(+'MODELLO LA'!O17,0)</f>
        <v>0</v>
      </c>
      <c r="P76" s="173">
        <f>+ROUND(+'MODELLO LA'!P17,0)</f>
        <v>0</v>
      </c>
      <c r="Q76" s="173">
        <f>+ROUND(+'MODELLO LA'!Q17,0)</f>
        <v>0</v>
      </c>
      <c r="R76" s="174">
        <f t="shared" si="3"/>
        <v>0</v>
      </c>
      <c r="S76" s="30">
        <v>0</v>
      </c>
      <c r="T76" s="35" t="s">
        <v>399</v>
      </c>
      <c r="U76" t="str">
        <f t="shared" si="2"/>
        <v>030922201410400000000000000000000000000000000000000000000000000000000000000000000000000000000000000000000000000000000000</v>
      </c>
    </row>
    <row r="77" spans="1:21" ht="12.75">
      <c r="A77" s="40" t="s">
        <v>71</v>
      </c>
      <c r="B77" t="str">
        <f>Info!$B$2</f>
        <v>922</v>
      </c>
      <c r="C77" t="str">
        <f>Info!$B$3</f>
        <v>2014</v>
      </c>
      <c r="D77" t="s">
        <v>401</v>
      </c>
      <c r="E77" s="29">
        <v>10500</v>
      </c>
      <c r="F77" s="173">
        <f>+ROUND(+'MODELLO LA'!F18,0)</f>
        <v>28</v>
      </c>
      <c r="G77" s="173">
        <f>+ROUND(+'MODELLO LA'!G18,0)</f>
        <v>2</v>
      </c>
      <c r="H77" s="173">
        <f>+ROUND(+'MODELLO LA'!H18,0)</f>
        <v>0</v>
      </c>
      <c r="I77" s="173">
        <f>+ROUND(+'MODELLO LA'!I18,0)</f>
        <v>0</v>
      </c>
      <c r="J77" s="173">
        <f>+ROUND(+'MODELLO LA'!J18,0)</f>
        <v>33</v>
      </c>
      <c r="K77" s="173">
        <f>+ROUND(+'MODELLO LA'!K18,0)</f>
        <v>54</v>
      </c>
      <c r="L77" s="173">
        <f>+ROUND(+'MODELLO LA'!L18,0)</f>
        <v>0</v>
      </c>
      <c r="M77" s="173">
        <f>+ROUND(+'MODELLO LA'!M18,0)</f>
        <v>20</v>
      </c>
      <c r="N77" s="173">
        <f>+ROUND(+'MODELLO LA'!N18,0)</f>
        <v>6</v>
      </c>
      <c r="O77" s="173">
        <f>+ROUND(+'MODELLO LA'!O18,0)</f>
        <v>11</v>
      </c>
      <c r="P77" s="173">
        <f>+ROUND(+'MODELLO LA'!P18,0)</f>
        <v>0</v>
      </c>
      <c r="Q77" s="173">
        <f>+ROUND(+'MODELLO LA'!Q18,0)</f>
        <v>7</v>
      </c>
      <c r="R77" s="174">
        <f t="shared" si="3"/>
        <v>161</v>
      </c>
      <c r="S77" s="30">
        <v>0</v>
      </c>
      <c r="T77" s="35" t="s">
        <v>399</v>
      </c>
      <c r="U77" t="str">
        <f t="shared" si="2"/>
        <v>030922201410500000000280000000200000000000000000000003300000054000000000000002000000006000000110000000000000007000001610</v>
      </c>
    </row>
    <row r="78" spans="1:21" ht="12.75">
      <c r="A78" s="40" t="s">
        <v>71</v>
      </c>
      <c r="B78" t="str">
        <f>Info!$B$2</f>
        <v>922</v>
      </c>
      <c r="C78" t="str">
        <f>Info!$B$3</f>
        <v>2014</v>
      </c>
      <c r="D78" t="s">
        <v>401</v>
      </c>
      <c r="E78" s="29">
        <v>10600</v>
      </c>
      <c r="F78" s="173">
        <f>+ROUND(+'MODELLO LA'!F19,0)</f>
        <v>181</v>
      </c>
      <c r="G78" s="173">
        <f>+ROUND(+'MODELLO LA'!G19,0)</f>
        <v>10</v>
      </c>
      <c r="H78" s="173">
        <f>+ROUND(+'MODELLO LA'!H19,0)</f>
        <v>0</v>
      </c>
      <c r="I78" s="173">
        <f>+ROUND(+'MODELLO LA'!I19,0)</f>
        <v>0</v>
      </c>
      <c r="J78" s="173">
        <f>+ROUND(+'MODELLO LA'!J19,0)</f>
        <v>429</v>
      </c>
      <c r="K78" s="173">
        <f>+ROUND(+'MODELLO LA'!K19,0)</f>
        <v>629</v>
      </c>
      <c r="L78" s="173">
        <f>+ROUND(+'MODELLO LA'!L19,0)</f>
        <v>0</v>
      </c>
      <c r="M78" s="173">
        <f>+ROUND(+'MODELLO LA'!M19,0)</f>
        <v>96</v>
      </c>
      <c r="N78" s="173">
        <f>+ROUND(+'MODELLO LA'!N19,0)</f>
        <v>25</v>
      </c>
      <c r="O78" s="173">
        <f>+ROUND(+'MODELLO LA'!O19,0)</f>
        <v>105</v>
      </c>
      <c r="P78" s="173">
        <f>+ROUND(+'MODELLO LA'!P19,0)</f>
        <v>5</v>
      </c>
      <c r="Q78" s="173">
        <f>+ROUND(+'MODELLO LA'!Q19,0)</f>
        <v>62</v>
      </c>
      <c r="R78" s="174">
        <f t="shared" si="3"/>
        <v>1542</v>
      </c>
      <c r="S78" s="30">
        <v>0</v>
      </c>
      <c r="T78" s="35" t="s">
        <v>399</v>
      </c>
      <c r="U78" t="str">
        <f t="shared" si="2"/>
        <v>030922201410600000001810000001000000000000000000000042900000629000000000000009600000025000001050000000500000062000015420</v>
      </c>
    </row>
    <row r="79" spans="1:21" ht="12.75">
      <c r="A79" s="40" t="s">
        <v>71</v>
      </c>
      <c r="B79" t="str">
        <f>Info!$B$2</f>
        <v>922</v>
      </c>
      <c r="C79" t="str">
        <f>Info!$B$3</f>
        <v>2014</v>
      </c>
      <c r="D79" s="31" t="s">
        <v>401</v>
      </c>
      <c r="E79" s="32">
        <v>19999</v>
      </c>
      <c r="F79" s="175">
        <f>SUM(F73:F78)</f>
        <v>209</v>
      </c>
      <c r="G79" s="175">
        <f aca="true" t="shared" si="4" ref="G79:R79">SUM(G73:G78)</f>
        <v>13</v>
      </c>
      <c r="H79" s="175">
        <f t="shared" si="4"/>
        <v>0</v>
      </c>
      <c r="I79" s="175">
        <f t="shared" si="4"/>
        <v>71</v>
      </c>
      <c r="J79" s="175">
        <f t="shared" si="4"/>
        <v>516</v>
      </c>
      <c r="K79" s="175">
        <f t="shared" si="4"/>
        <v>831</v>
      </c>
      <c r="L79" s="175">
        <f t="shared" si="4"/>
        <v>0</v>
      </c>
      <c r="M79" s="175">
        <f t="shared" si="4"/>
        <v>116</v>
      </c>
      <c r="N79" s="175">
        <f t="shared" si="4"/>
        <v>304</v>
      </c>
      <c r="O79" s="175">
        <f t="shared" si="4"/>
        <v>158</v>
      </c>
      <c r="P79" s="175">
        <f t="shared" si="4"/>
        <v>7</v>
      </c>
      <c r="Q79" s="175">
        <f t="shared" si="4"/>
        <v>94</v>
      </c>
      <c r="R79" s="175">
        <f t="shared" si="4"/>
        <v>2319</v>
      </c>
      <c r="S79" s="30">
        <v>0</v>
      </c>
      <c r="T79" s="31" t="s">
        <v>399</v>
      </c>
      <c r="U79" t="str">
        <f t="shared" si="2"/>
        <v>030922201419999000002090000001300000000000000710000051600000831000000000000011600000304000001580000000700000094000023190</v>
      </c>
    </row>
    <row r="80" spans="1:21" ht="12.75">
      <c r="A80" s="40" t="s">
        <v>71</v>
      </c>
      <c r="B80" t="str">
        <f>Info!$B$2</f>
        <v>922</v>
      </c>
      <c r="C80" t="str">
        <f>Info!$B$3</f>
        <v>2014</v>
      </c>
      <c r="D80" t="s">
        <v>401</v>
      </c>
      <c r="E80" s="29">
        <v>20100</v>
      </c>
      <c r="F80" s="173">
        <f>+ROUND(+'MODELLO LA'!F22,0)</f>
        <v>0</v>
      </c>
      <c r="G80" s="173">
        <f>+ROUND(+'MODELLO LA'!G22,0)</f>
        <v>0</v>
      </c>
      <c r="H80" s="173">
        <f>+ROUND(+'MODELLO LA'!H22,0)</f>
        <v>0</v>
      </c>
      <c r="I80" s="173">
        <f>+ROUND(+'MODELLO LA'!I22,0)</f>
        <v>0</v>
      </c>
      <c r="J80" s="173">
        <f>+ROUND(+'MODELLO LA'!J22,0)</f>
        <v>0</v>
      </c>
      <c r="K80" s="173">
        <f>+ROUND(+'MODELLO LA'!K22,0)</f>
        <v>0</v>
      </c>
      <c r="L80" s="173">
        <f>+ROUND(+'MODELLO LA'!L22,0)</f>
        <v>0</v>
      </c>
      <c r="M80" s="173">
        <f>+ROUND(+'MODELLO LA'!M22,0)</f>
        <v>0</v>
      </c>
      <c r="N80" s="173">
        <f>+ROUND(+'MODELLO LA'!N22,0)</f>
        <v>0</v>
      </c>
      <c r="O80" s="173">
        <f>+ROUND(+'MODELLO LA'!O22,0)</f>
        <v>0</v>
      </c>
      <c r="P80" s="173">
        <f>+ROUND(+'MODELLO LA'!P22,0)</f>
        <v>0</v>
      </c>
      <c r="Q80" s="173">
        <f>+ROUND(+'MODELLO LA'!Q22,0)</f>
        <v>0</v>
      </c>
      <c r="R80" s="174">
        <f>SUM(F80:Q80)</f>
        <v>0</v>
      </c>
      <c r="S80" s="30">
        <v>0</v>
      </c>
      <c r="T80" s="35" t="s">
        <v>399</v>
      </c>
      <c r="U80" t="str">
        <f t="shared" si="2"/>
        <v>030922201420100000000000000000000000000000000000000000000000000000000000000000000000000000000000000000000000000000000000</v>
      </c>
    </row>
    <row r="81" spans="1:21" ht="12.75">
      <c r="A81" s="40" t="s">
        <v>71</v>
      </c>
      <c r="B81" t="str">
        <f>Info!$B$2</f>
        <v>922</v>
      </c>
      <c r="C81" t="str">
        <f>Info!$B$3</f>
        <v>2014</v>
      </c>
      <c r="D81" t="s">
        <v>401</v>
      </c>
      <c r="E81" s="29">
        <v>20201</v>
      </c>
      <c r="F81" s="173">
        <f>+ROUND(+'MODELLO LA'!F24,0)</f>
        <v>0</v>
      </c>
      <c r="G81" s="173">
        <f>+ROUND(+'MODELLO LA'!G24,0)</f>
        <v>0</v>
      </c>
      <c r="H81" s="173">
        <f>+ROUND(+'MODELLO LA'!H24,0)</f>
        <v>0</v>
      </c>
      <c r="I81" s="173">
        <f>+ROUND(+'MODELLO LA'!I24,0)</f>
        <v>0</v>
      </c>
      <c r="J81" s="173">
        <f>+ROUND(+'MODELLO LA'!J24,0)</f>
        <v>0</v>
      </c>
      <c r="K81" s="173">
        <f>+ROUND(+'MODELLO LA'!K24,0)</f>
        <v>0</v>
      </c>
      <c r="L81" s="173">
        <f>+ROUND(+'MODELLO LA'!L24,0)</f>
        <v>0</v>
      </c>
      <c r="M81" s="173">
        <f>+ROUND(+'MODELLO LA'!M24,0)</f>
        <v>0</v>
      </c>
      <c r="N81" s="173">
        <f>+ROUND(+'MODELLO LA'!N24,0)</f>
        <v>0</v>
      </c>
      <c r="O81" s="173">
        <f>+ROUND(+'MODELLO LA'!O24,0)</f>
        <v>0</v>
      </c>
      <c r="P81" s="173">
        <f>+ROUND(+'MODELLO LA'!P24,0)</f>
        <v>0</v>
      </c>
      <c r="Q81" s="173">
        <f>+ROUND(+'MODELLO LA'!Q24,0)</f>
        <v>0</v>
      </c>
      <c r="R81" s="174">
        <f aca="true" t="shared" si="5" ref="R81:R111">SUM(F81:Q81)</f>
        <v>0</v>
      </c>
      <c r="S81" s="30">
        <v>0</v>
      </c>
      <c r="T81" s="35" t="s">
        <v>399</v>
      </c>
      <c r="U81" t="str">
        <f t="shared" si="2"/>
        <v>030922201420201000000000000000000000000000000000000000000000000000000000000000000000000000000000000000000000000000000000</v>
      </c>
    </row>
    <row r="82" spans="1:21" ht="12.75">
      <c r="A82" s="40" t="s">
        <v>71</v>
      </c>
      <c r="B82" t="str">
        <f>Info!$B$2</f>
        <v>922</v>
      </c>
      <c r="C82" t="str">
        <f>Info!$B$3</f>
        <v>2014</v>
      </c>
      <c r="D82" t="s">
        <v>401</v>
      </c>
      <c r="E82" s="29">
        <v>20202</v>
      </c>
      <c r="F82" s="173">
        <f>+ROUND(+'MODELLO LA'!F25,0)</f>
        <v>0</v>
      </c>
      <c r="G82" s="173">
        <f>+ROUND(+'MODELLO LA'!G25,0)</f>
        <v>0</v>
      </c>
      <c r="H82" s="173">
        <f>+ROUND(+'MODELLO LA'!H25,0)</f>
        <v>0</v>
      </c>
      <c r="I82" s="173">
        <f>+ROUND(+'MODELLO LA'!I25,0)</f>
        <v>0</v>
      </c>
      <c r="J82" s="173">
        <f>+ROUND(+'MODELLO LA'!J25,0)</f>
        <v>0</v>
      </c>
      <c r="K82" s="173">
        <f>+ROUND(+'MODELLO LA'!K25,0)</f>
        <v>0</v>
      </c>
      <c r="L82" s="173">
        <f>+ROUND(+'MODELLO LA'!L25,0)</f>
        <v>0</v>
      </c>
      <c r="M82" s="173">
        <f>+ROUND(+'MODELLO LA'!M25,0)</f>
        <v>0</v>
      </c>
      <c r="N82" s="173">
        <f>+ROUND(+'MODELLO LA'!N25,0)</f>
        <v>0</v>
      </c>
      <c r="O82" s="173">
        <f>+ROUND(+'MODELLO LA'!O25,0)</f>
        <v>0</v>
      </c>
      <c r="P82" s="173">
        <f>+ROUND(+'MODELLO LA'!P25,0)</f>
        <v>0</v>
      </c>
      <c r="Q82" s="173">
        <f>+ROUND(+'MODELLO LA'!Q25,0)</f>
        <v>0</v>
      </c>
      <c r="R82" s="174">
        <f t="shared" si="5"/>
        <v>0</v>
      </c>
      <c r="S82" s="30">
        <v>0</v>
      </c>
      <c r="T82" s="35" t="s">
        <v>399</v>
      </c>
      <c r="U82" t="str">
        <f t="shared" si="2"/>
        <v>030922201420202000000000000000000000000000000000000000000000000000000000000000000000000000000000000000000000000000000000</v>
      </c>
    </row>
    <row r="83" spans="1:21" ht="12.75">
      <c r="A83" s="40" t="s">
        <v>71</v>
      </c>
      <c r="B83" t="str">
        <f>Info!$B$2</f>
        <v>922</v>
      </c>
      <c r="C83" t="str">
        <f>Info!$B$3</f>
        <v>2014</v>
      </c>
      <c r="D83" t="s">
        <v>401</v>
      </c>
      <c r="E83" s="29">
        <v>20300</v>
      </c>
      <c r="F83" s="173">
        <f>+ROUND(+'MODELLO LA'!F26,0)</f>
        <v>0</v>
      </c>
      <c r="G83" s="173">
        <f>+ROUND(+'MODELLO LA'!G26,0)</f>
        <v>0</v>
      </c>
      <c r="H83" s="173">
        <f>+ROUND(+'MODELLO LA'!H26,0)</f>
        <v>0</v>
      </c>
      <c r="I83" s="173">
        <f>+ROUND(+'MODELLO LA'!I26,0)</f>
        <v>0</v>
      </c>
      <c r="J83" s="173">
        <f>+ROUND(+'MODELLO LA'!J26,0)</f>
        <v>0</v>
      </c>
      <c r="K83" s="173">
        <f>+ROUND(+'MODELLO LA'!K26,0)</f>
        <v>0</v>
      </c>
      <c r="L83" s="173">
        <f>+ROUND(+'MODELLO LA'!L26,0)</f>
        <v>0</v>
      </c>
      <c r="M83" s="173">
        <f>+ROUND(+'MODELLO LA'!M26,0)</f>
        <v>0</v>
      </c>
      <c r="N83" s="173">
        <f>+ROUND(+'MODELLO LA'!N26,0)</f>
        <v>0</v>
      </c>
      <c r="O83" s="173">
        <f>+ROUND(+'MODELLO LA'!O26,0)</f>
        <v>0</v>
      </c>
      <c r="P83" s="173">
        <f>+ROUND(+'MODELLO LA'!P26,0)</f>
        <v>0</v>
      </c>
      <c r="Q83" s="173">
        <f>+ROUND(+'MODELLO LA'!Q26,0)</f>
        <v>0</v>
      </c>
      <c r="R83" s="174">
        <f t="shared" si="5"/>
        <v>0</v>
      </c>
      <c r="S83" s="30">
        <v>0</v>
      </c>
      <c r="T83" s="35" t="s">
        <v>399</v>
      </c>
      <c r="U83" t="str">
        <f t="shared" si="2"/>
        <v>030922201420300000000000000000000000000000000000000000000000000000000000000000000000000000000000000000000000000000000000</v>
      </c>
    </row>
    <row r="84" spans="1:21" ht="12.75">
      <c r="A84" s="40" t="s">
        <v>71</v>
      </c>
      <c r="B84" t="str">
        <f>Info!$B$2</f>
        <v>922</v>
      </c>
      <c r="C84" t="str">
        <f>Info!$B$3</f>
        <v>2014</v>
      </c>
      <c r="D84" t="s">
        <v>401</v>
      </c>
      <c r="E84" s="29">
        <v>20401</v>
      </c>
      <c r="F84" s="173">
        <f>+ROUND(+'MODELLO LA'!F28,0)</f>
        <v>0</v>
      </c>
      <c r="G84" s="173">
        <f>+ROUND(+'MODELLO LA'!G28,0)</f>
        <v>0</v>
      </c>
      <c r="H84" s="173">
        <f>+ROUND(+'MODELLO LA'!H28,0)</f>
        <v>0</v>
      </c>
      <c r="I84" s="173">
        <f>+ROUND(+'MODELLO LA'!I28,0)</f>
        <v>0</v>
      </c>
      <c r="J84" s="173">
        <f>+ROUND(+'MODELLO LA'!J28,0)</f>
        <v>0</v>
      </c>
      <c r="K84" s="173">
        <f>+ROUND(+'MODELLO LA'!K28,0)</f>
        <v>0</v>
      </c>
      <c r="L84" s="173">
        <f>+ROUND(+'MODELLO LA'!L28,0)</f>
        <v>0</v>
      </c>
      <c r="M84" s="173">
        <f>+ROUND(+'MODELLO LA'!M28,0)</f>
        <v>0</v>
      </c>
      <c r="N84" s="173">
        <f>+ROUND(+'MODELLO LA'!N28,0)</f>
        <v>0</v>
      </c>
      <c r="O84" s="173">
        <f>+ROUND(+'MODELLO LA'!O28,0)</f>
        <v>0</v>
      </c>
      <c r="P84" s="173">
        <f>+ROUND(+'MODELLO LA'!P28,0)</f>
        <v>0</v>
      </c>
      <c r="Q84" s="173">
        <f>+ROUND(+'MODELLO LA'!Q28,0)</f>
        <v>0</v>
      </c>
      <c r="R84" s="174">
        <f t="shared" si="5"/>
        <v>0</v>
      </c>
      <c r="S84" s="30">
        <v>0</v>
      </c>
      <c r="T84" s="35" t="s">
        <v>399</v>
      </c>
      <c r="U84" t="str">
        <f t="shared" si="2"/>
        <v>030922201420401000000000000000000000000000000000000000000000000000000000000000000000000000000000000000000000000000000000</v>
      </c>
    </row>
    <row r="85" spans="1:21" ht="12.75">
      <c r="A85" s="40" t="s">
        <v>71</v>
      </c>
      <c r="B85" t="str">
        <f>Info!$B$2</f>
        <v>922</v>
      </c>
      <c r="C85" t="str">
        <f>Info!$B$3</f>
        <v>2014</v>
      </c>
      <c r="D85" t="s">
        <v>401</v>
      </c>
      <c r="E85" s="29">
        <v>20402</v>
      </c>
      <c r="F85" s="173">
        <f>+ROUND(+'MODELLO LA'!F29,0)</f>
        <v>27990</v>
      </c>
      <c r="G85" s="173">
        <f>+ROUND(+'MODELLO LA'!G29,0)</f>
        <v>38</v>
      </c>
      <c r="H85" s="173">
        <f>+ROUND(+'MODELLO LA'!H29,0)</f>
        <v>0</v>
      </c>
      <c r="I85" s="173">
        <f>+ROUND(+'MODELLO LA'!I29,0)</f>
        <v>0</v>
      </c>
      <c r="J85" s="173">
        <f>+ROUND(+'MODELLO LA'!J29,0)</f>
        <v>452</v>
      </c>
      <c r="K85" s="173">
        <f>+ROUND(+'MODELLO LA'!K29,0)</f>
        <v>523</v>
      </c>
      <c r="L85" s="173">
        <f>+ROUND(+'MODELLO LA'!L29,0)</f>
        <v>0</v>
      </c>
      <c r="M85" s="173">
        <f>+ROUND(+'MODELLO LA'!M29,0)</f>
        <v>325</v>
      </c>
      <c r="N85" s="173">
        <f>+ROUND(+'MODELLO LA'!N29,0)</f>
        <v>811</v>
      </c>
      <c r="O85" s="173">
        <f>+ROUND(+'MODELLO LA'!O29,0)</f>
        <v>148</v>
      </c>
      <c r="P85" s="173">
        <f>+ROUND(+'MODELLO LA'!P29,0)</f>
        <v>6</v>
      </c>
      <c r="Q85" s="173">
        <f>+ROUND(+'MODELLO LA'!Q29,0)</f>
        <v>88</v>
      </c>
      <c r="R85" s="174">
        <f t="shared" si="5"/>
        <v>30381</v>
      </c>
      <c r="S85" s="30">
        <v>0</v>
      </c>
      <c r="T85" s="35" t="s">
        <v>399</v>
      </c>
      <c r="U85" t="str">
        <f t="shared" si="2"/>
        <v>030922201420402000279900000003800000000000000000000045200000523000000000000032500000811000001480000000600000088000303810</v>
      </c>
    </row>
    <row r="86" spans="1:21" ht="12.75">
      <c r="A86" s="40" t="s">
        <v>71</v>
      </c>
      <c r="B86" t="str">
        <f>Info!$B$2</f>
        <v>922</v>
      </c>
      <c r="C86" t="str">
        <f>Info!$B$3</f>
        <v>2014</v>
      </c>
      <c r="D86" t="s">
        <v>401</v>
      </c>
      <c r="E86" s="29">
        <v>20500</v>
      </c>
      <c r="F86" s="173">
        <f>+ROUND(+'MODELLO LA'!F30,0)</f>
        <v>0</v>
      </c>
      <c r="G86" s="173">
        <f>+ROUND(+'MODELLO LA'!G30,0)</f>
        <v>0</v>
      </c>
      <c r="H86" s="173">
        <f>+ROUND(+'MODELLO LA'!H30,0)</f>
        <v>0</v>
      </c>
      <c r="I86" s="173">
        <f>+ROUND(+'MODELLO LA'!I30,0)</f>
        <v>0</v>
      </c>
      <c r="J86" s="173">
        <f>+ROUND(+'MODELLO LA'!J30,0)</f>
        <v>0</v>
      </c>
      <c r="K86" s="173">
        <f>+ROUND(+'MODELLO LA'!K30,0)</f>
        <v>0</v>
      </c>
      <c r="L86" s="173">
        <f>+ROUND(+'MODELLO LA'!L30,0)</f>
        <v>0</v>
      </c>
      <c r="M86" s="173">
        <f>+ROUND(+'MODELLO LA'!M30,0)</f>
        <v>0</v>
      </c>
      <c r="N86" s="173">
        <f>+ROUND(+'MODELLO LA'!N30,0)</f>
        <v>0</v>
      </c>
      <c r="O86" s="173">
        <f>+ROUND(+'MODELLO LA'!O30,0)</f>
        <v>0</v>
      </c>
      <c r="P86" s="173">
        <f>+ROUND(+'MODELLO LA'!P30,0)</f>
        <v>0</v>
      </c>
      <c r="Q86" s="173">
        <f>+ROUND(+'MODELLO LA'!Q30,0)</f>
        <v>0</v>
      </c>
      <c r="R86" s="174">
        <f t="shared" si="5"/>
        <v>0</v>
      </c>
      <c r="S86" s="30">
        <v>0</v>
      </c>
      <c r="T86" s="35" t="s">
        <v>399</v>
      </c>
      <c r="U86" t="str">
        <f t="shared" si="2"/>
        <v>030922201420500000000000000000000000000000000000000000000000000000000000000000000000000000000000000000000000000000000000</v>
      </c>
    </row>
    <row r="87" spans="1:21" ht="12.75">
      <c r="A87" s="40" t="s">
        <v>71</v>
      </c>
      <c r="B87" t="str">
        <f>Info!$B$2</f>
        <v>922</v>
      </c>
      <c r="C87" t="str">
        <f>Info!$B$3</f>
        <v>2014</v>
      </c>
      <c r="D87" t="s">
        <v>401</v>
      </c>
      <c r="E87" s="29">
        <v>20601</v>
      </c>
      <c r="F87" s="173">
        <f>+ROUND(+'MODELLO LA'!F32,0)</f>
        <v>6155</v>
      </c>
      <c r="G87" s="173">
        <f>+ROUND(+'MODELLO LA'!G32,0)</f>
        <v>178</v>
      </c>
      <c r="H87" s="173">
        <f>+ROUND(+'MODELLO LA'!H32,0)</f>
        <v>0</v>
      </c>
      <c r="I87" s="173">
        <f>+ROUND(+'MODELLO LA'!I32,0)</f>
        <v>3433</v>
      </c>
      <c r="J87" s="173">
        <f>+ROUND(+'MODELLO LA'!J32,0)</f>
        <v>4423</v>
      </c>
      <c r="K87" s="173">
        <f>+ROUND(+'MODELLO LA'!K32,0)</f>
        <v>10309</v>
      </c>
      <c r="L87" s="173">
        <f>+ROUND(+'MODELLO LA'!L32,0)</f>
        <v>0</v>
      </c>
      <c r="M87" s="173">
        <f>+ROUND(+'MODELLO LA'!M32,0)</f>
        <v>2277</v>
      </c>
      <c r="N87" s="173">
        <f>+ROUND(+'MODELLO LA'!N32,0)</f>
        <v>1424</v>
      </c>
      <c r="O87" s="173">
        <f>+ROUND(+'MODELLO LA'!O32,0)</f>
        <v>1294</v>
      </c>
      <c r="P87" s="173">
        <f>+ROUND(+'MODELLO LA'!P32,0)</f>
        <v>54</v>
      </c>
      <c r="Q87" s="173">
        <f>+ROUND(+'MODELLO LA'!Q32,0)</f>
        <v>4301</v>
      </c>
      <c r="R87" s="174">
        <f t="shared" si="5"/>
        <v>33848</v>
      </c>
      <c r="S87" s="30">
        <v>0</v>
      </c>
      <c r="T87" s="35" t="s">
        <v>399</v>
      </c>
      <c r="U87" t="str">
        <f t="shared" si="2"/>
        <v>030922201420601000061550000017800000000000034330000442300010309000000000000227700001424000012940000005400004301000338480</v>
      </c>
    </row>
    <row r="88" spans="1:21" ht="12.75">
      <c r="A88" s="40" t="s">
        <v>71</v>
      </c>
      <c r="B88" t="str">
        <f>Info!$B$2</f>
        <v>922</v>
      </c>
      <c r="C88" t="str">
        <f>Info!$B$3</f>
        <v>2014</v>
      </c>
      <c r="D88" t="s">
        <v>401</v>
      </c>
      <c r="E88" s="29">
        <v>20602</v>
      </c>
      <c r="F88" s="173">
        <f>+ROUND(+'MODELLO LA'!F33,0)</f>
        <v>1951</v>
      </c>
      <c r="G88" s="173">
        <f>+ROUND(+'MODELLO LA'!G33,0)</f>
        <v>81</v>
      </c>
      <c r="H88" s="173">
        <f>+ROUND(+'MODELLO LA'!H33,0)</f>
        <v>0</v>
      </c>
      <c r="I88" s="173">
        <f>+ROUND(+'MODELLO LA'!I33,0)</f>
        <v>319</v>
      </c>
      <c r="J88" s="173">
        <f>+ROUND(+'MODELLO LA'!J33,0)</f>
        <v>832</v>
      </c>
      <c r="K88" s="173">
        <f>+ROUND(+'MODELLO LA'!K33,0)</f>
        <v>2777</v>
      </c>
      <c r="L88" s="173">
        <f>+ROUND(+'MODELLO LA'!L33,0)</f>
        <v>0</v>
      </c>
      <c r="M88" s="173">
        <f>+ROUND(+'MODELLO LA'!M33,0)</f>
        <v>259</v>
      </c>
      <c r="N88" s="173">
        <f>+ROUND(+'MODELLO LA'!N33,0)</f>
        <v>593</v>
      </c>
      <c r="O88" s="173">
        <f>+ROUND(+'MODELLO LA'!O33,0)</f>
        <v>468</v>
      </c>
      <c r="P88" s="173">
        <f>+ROUND(+'MODELLO LA'!P33,0)</f>
        <v>20</v>
      </c>
      <c r="Q88" s="173">
        <f>+ROUND(+'MODELLO LA'!Q33,0)</f>
        <v>278</v>
      </c>
      <c r="R88" s="174">
        <f t="shared" si="5"/>
        <v>7578</v>
      </c>
      <c r="S88" s="30">
        <v>0</v>
      </c>
      <c r="T88" s="35" t="s">
        <v>399</v>
      </c>
      <c r="U88" t="str">
        <f t="shared" si="2"/>
        <v>030922201420602000019510000008100000000000003190000083200002777000000000000025900000593000004680000002000000278000075780</v>
      </c>
    </row>
    <row r="89" spans="1:21" ht="12.75">
      <c r="A89" s="40" t="s">
        <v>71</v>
      </c>
      <c r="B89" t="str">
        <f>Info!$B$2</f>
        <v>922</v>
      </c>
      <c r="C89" t="str">
        <f>Info!$B$3</f>
        <v>2014</v>
      </c>
      <c r="D89" t="s">
        <v>401</v>
      </c>
      <c r="E89" s="29">
        <v>20603</v>
      </c>
      <c r="F89" s="173">
        <f>+ROUND(+'MODELLO LA'!F34,0)</f>
        <v>2254</v>
      </c>
      <c r="G89" s="173">
        <f>+ROUND(+'MODELLO LA'!G34,0)</f>
        <v>52</v>
      </c>
      <c r="H89" s="173">
        <f>+ROUND(+'MODELLO LA'!H34,0)</f>
        <v>0</v>
      </c>
      <c r="I89" s="173">
        <f>+ROUND(+'MODELLO LA'!I34,0)</f>
        <v>5</v>
      </c>
      <c r="J89" s="173">
        <f>+ROUND(+'MODELLO LA'!J34,0)</f>
        <v>6853</v>
      </c>
      <c r="K89" s="173">
        <f>+ROUND(+'MODELLO LA'!K34,0)</f>
        <v>6168</v>
      </c>
      <c r="L89" s="173">
        <f>+ROUND(+'MODELLO LA'!L34,0)</f>
        <v>362</v>
      </c>
      <c r="M89" s="173">
        <f>+ROUND(+'MODELLO LA'!M34,0)</f>
        <v>718</v>
      </c>
      <c r="N89" s="173">
        <f>+ROUND(+'MODELLO LA'!N34,0)</f>
        <v>602</v>
      </c>
      <c r="O89" s="173">
        <f>+ROUND(+'MODELLO LA'!O34,0)</f>
        <v>1167</v>
      </c>
      <c r="P89" s="173">
        <f>+ROUND(+'MODELLO LA'!P34,0)</f>
        <v>49</v>
      </c>
      <c r="Q89" s="173">
        <f>+ROUND(+'MODELLO LA'!Q34,0)</f>
        <v>696</v>
      </c>
      <c r="R89" s="174">
        <f t="shared" si="5"/>
        <v>18926</v>
      </c>
      <c r="S89" s="30">
        <v>0</v>
      </c>
      <c r="T89" s="35" t="s">
        <v>399</v>
      </c>
      <c r="U89" t="str">
        <f t="shared" si="2"/>
        <v>030922201420603000022540000005200000000000000050000685300006168000003620000071800000602000011670000004900000696000189260</v>
      </c>
    </row>
    <row r="90" spans="1:21" ht="12.75">
      <c r="A90" s="40" t="s">
        <v>71</v>
      </c>
      <c r="B90" t="str">
        <f>Info!$B$2</f>
        <v>922</v>
      </c>
      <c r="C90" t="str">
        <f>Info!$B$3</f>
        <v>2014</v>
      </c>
      <c r="D90" t="s">
        <v>401</v>
      </c>
      <c r="E90" s="29">
        <v>20700</v>
      </c>
      <c r="F90" s="173">
        <f>+ROUND(+'MODELLO LA'!F35,0)</f>
        <v>0</v>
      </c>
      <c r="G90" s="173">
        <f>+ROUND(+'MODELLO LA'!G35,0)</f>
        <v>0</v>
      </c>
      <c r="H90" s="173">
        <f>+ROUND(+'MODELLO LA'!H35,0)</f>
        <v>0</v>
      </c>
      <c r="I90" s="173">
        <f>+ROUND(+'MODELLO LA'!I35,0)</f>
        <v>0</v>
      </c>
      <c r="J90" s="173">
        <f>+ROUND(+'MODELLO LA'!J35,0)</f>
        <v>0</v>
      </c>
      <c r="K90" s="173">
        <f>+ROUND(+'MODELLO LA'!K35,0)</f>
        <v>0</v>
      </c>
      <c r="L90" s="173">
        <f>+ROUND(+'MODELLO LA'!L35,0)</f>
        <v>0</v>
      </c>
      <c r="M90" s="173">
        <f>+ROUND(+'MODELLO LA'!M35,0)</f>
        <v>0</v>
      </c>
      <c r="N90" s="173">
        <f>+ROUND(+'MODELLO LA'!N35,0)</f>
        <v>0</v>
      </c>
      <c r="O90" s="173">
        <f>+ROUND(+'MODELLO LA'!O35,0)</f>
        <v>0</v>
      </c>
      <c r="P90" s="173">
        <f>+ROUND(+'MODELLO LA'!P35,0)</f>
        <v>0</v>
      </c>
      <c r="Q90" s="173">
        <f>+ROUND(+'MODELLO LA'!Q35,0)</f>
        <v>0</v>
      </c>
      <c r="R90" s="174">
        <f t="shared" si="5"/>
        <v>0</v>
      </c>
      <c r="S90" s="30">
        <v>0</v>
      </c>
      <c r="T90" s="35" t="s">
        <v>399</v>
      </c>
      <c r="U90" t="str">
        <f t="shared" si="2"/>
        <v>030922201420700000000000000000000000000000000000000000000000000000000000000000000000000000000000000000000000000000000000</v>
      </c>
    </row>
    <row r="91" spans="1:21" ht="12.75">
      <c r="A91" s="40" t="s">
        <v>71</v>
      </c>
      <c r="B91" t="str">
        <f>Info!$B$2</f>
        <v>922</v>
      </c>
      <c r="C91" t="str">
        <f>Info!$B$3</f>
        <v>2014</v>
      </c>
      <c r="D91" t="s">
        <v>401</v>
      </c>
      <c r="E91" s="29">
        <v>20801</v>
      </c>
      <c r="F91" s="173">
        <f>+ROUND(+'MODELLO LA'!F37,0)</f>
        <v>0</v>
      </c>
      <c r="G91" s="173">
        <f>+ROUND(+'MODELLO LA'!G37,0)</f>
        <v>0</v>
      </c>
      <c r="H91" s="173">
        <f>+ROUND(+'MODELLO LA'!H37,0)</f>
        <v>0</v>
      </c>
      <c r="I91" s="173">
        <f>+ROUND(+'MODELLO LA'!I37,0)</f>
        <v>0</v>
      </c>
      <c r="J91" s="173">
        <f>+ROUND(+'MODELLO LA'!J37,0)</f>
        <v>0</v>
      </c>
      <c r="K91" s="173">
        <f>+ROUND(+'MODELLO LA'!K37,0)</f>
        <v>0</v>
      </c>
      <c r="L91" s="173">
        <f>+ROUND(+'MODELLO LA'!L37,0)</f>
        <v>0</v>
      </c>
      <c r="M91" s="173">
        <f>+ROUND(+'MODELLO LA'!M37,0)</f>
        <v>0</v>
      </c>
      <c r="N91" s="173">
        <f>+ROUND(+'MODELLO LA'!N37,0)</f>
        <v>0</v>
      </c>
      <c r="O91" s="173">
        <f>+ROUND(+'MODELLO LA'!O37,0)</f>
        <v>0</v>
      </c>
      <c r="P91" s="173">
        <f>+ROUND(+'MODELLO LA'!P37,0)</f>
        <v>0</v>
      </c>
      <c r="Q91" s="173">
        <f>+ROUND(+'MODELLO LA'!Q37,0)</f>
        <v>0</v>
      </c>
      <c r="R91" s="174">
        <f t="shared" si="5"/>
        <v>0</v>
      </c>
      <c r="S91" s="30">
        <v>0</v>
      </c>
      <c r="T91" s="35" t="s">
        <v>399</v>
      </c>
      <c r="U91" t="str">
        <f t="shared" si="2"/>
        <v>030922201420801000000000000000000000000000000000000000000000000000000000000000000000000000000000000000000000000000000000</v>
      </c>
    </row>
    <row r="92" spans="1:21" ht="12.75">
      <c r="A92" s="40" t="s">
        <v>71</v>
      </c>
      <c r="B92" t="str">
        <f>Info!$B$2</f>
        <v>922</v>
      </c>
      <c r="C92" t="str">
        <f>Info!$B$3</f>
        <v>2014</v>
      </c>
      <c r="D92" t="s">
        <v>401</v>
      </c>
      <c r="E92" s="29">
        <v>20802</v>
      </c>
      <c r="F92" s="173">
        <f>+ROUND(+'MODELLO LA'!F38,0)</f>
        <v>0</v>
      </c>
      <c r="G92" s="173">
        <f>+ROUND(+'MODELLO LA'!G38,0)</f>
        <v>0</v>
      </c>
      <c r="H92" s="173">
        <f>+ROUND(+'MODELLO LA'!H38,0)</f>
        <v>0</v>
      </c>
      <c r="I92" s="173">
        <f>+ROUND(+'MODELLO LA'!I38,0)</f>
        <v>0</v>
      </c>
      <c r="J92" s="173">
        <f>+ROUND(+'MODELLO LA'!J38,0)</f>
        <v>0</v>
      </c>
      <c r="K92" s="173">
        <f>+ROUND(+'MODELLO LA'!K38,0)</f>
        <v>0</v>
      </c>
      <c r="L92" s="173">
        <f>+ROUND(+'MODELLO LA'!L38,0)</f>
        <v>0</v>
      </c>
      <c r="M92" s="173">
        <f>+ROUND(+'MODELLO LA'!M38,0)</f>
        <v>0</v>
      </c>
      <c r="N92" s="173">
        <f>+ROUND(+'MODELLO LA'!N38,0)</f>
        <v>0</v>
      </c>
      <c r="O92" s="173">
        <f>+ROUND(+'MODELLO LA'!O38,0)</f>
        <v>0</v>
      </c>
      <c r="P92" s="173">
        <f>+ROUND(+'MODELLO LA'!P38,0)</f>
        <v>0</v>
      </c>
      <c r="Q92" s="173">
        <f>+ROUND(+'MODELLO LA'!Q38,0)</f>
        <v>0</v>
      </c>
      <c r="R92" s="174">
        <f t="shared" si="5"/>
        <v>0</v>
      </c>
      <c r="S92" s="30">
        <v>0</v>
      </c>
      <c r="T92" s="35" t="s">
        <v>399</v>
      </c>
      <c r="U92" t="str">
        <f t="shared" si="2"/>
        <v>030922201420802000000000000000000000000000000000000000000000000000000000000000000000000000000000000000000000000000000000</v>
      </c>
    </row>
    <row r="93" spans="1:21" ht="12.75">
      <c r="A93" s="40" t="s">
        <v>71</v>
      </c>
      <c r="B93" t="str">
        <f>Info!$B$2</f>
        <v>922</v>
      </c>
      <c r="C93" t="str">
        <f>Info!$B$3</f>
        <v>2014</v>
      </c>
      <c r="D93" t="s">
        <v>401</v>
      </c>
      <c r="E93" s="29">
        <v>20803</v>
      </c>
      <c r="F93" s="173">
        <f>+ROUND(+'MODELLO LA'!F39,0)</f>
        <v>0</v>
      </c>
      <c r="G93" s="173">
        <f>+ROUND(+'MODELLO LA'!G39,0)</f>
        <v>0</v>
      </c>
      <c r="H93" s="173">
        <f>+ROUND(+'MODELLO LA'!H39,0)</f>
        <v>0</v>
      </c>
      <c r="I93" s="173">
        <f>+ROUND(+'MODELLO LA'!I39,0)</f>
        <v>0</v>
      </c>
      <c r="J93" s="173">
        <f>+ROUND(+'MODELLO LA'!J39,0)</f>
        <v>0</v>
      </c>
      <c r="K93" s="173">
        <f>+ROUND(+'MODELLO LA'!K39,0)</f>
        <v>0</v>
      </c>
      <c r="L93" s="173">
        <f>+ROUND(+'MODELLO LA'!L39,0)</f>
        <v>0</v>
      </c>
      <c r="M93" s="173">
        <f>+ROUND(+'MODELLO LA'!M39,0)</f>
        <v>0</v>
      </c>
      <c r="N93" s="173">
        <f>+ROUND(+'MODELLO LA'!N39,0)</f>
        <v>0</v>
      </c>
      <c r="O93" s="173">
        <f>+ROUND(+'MODELLO LA'!O39,0)</f>
        <v>0</v>
      </c>
      <c r="P93" s="173">
        <f>+ROUND(+'MODELLO LA'!P39,0)</f>
        <v>0</v>
      </c>
      <c r="Q93" s="173">
        <f>+ROUND(+'MODELLO LA'!Q39,0)</f>
        <v>0</v>
      </c>
      <c r="R93" s="174">
        <f t="shared" si="5"/>
        <v>0</v>
      </c>
      <c r="S93" s="30">
        <v>0</v>
      </c>
      <c r="T93" s="35" t="s">
        <v>399</v>
      </c>
      <c r="U93" t="str">
        <f t="shared" si="2"/>
        <v>030922201420803000000000000000000000000000000000000000000000000000000000000000000000000000000000000000000000000000000000</v>
      </c>
    </row>
    <row r="94" spans="1:21" ht="12.75">
      <c r="A94" s="40" t="s">
        <v>71</v>
      </c>
      <c r="B94" t="str">
        <f>Info!$B$2</f>
        <v>922</v>
      </c>
      <c r="C94" t="str">
        <f>Info!$B$3</f>
        <v>2014</v>
      </c>
      <c r="D94" t="s">
        <v>401</v>
      </c>
      <c r="E94" s="29">
        <v>20804</v>
      </c>
      <c r="F94" s="173">
        <f>+ROUND(+'MODELLO LA'!F40,0)</f>
        <v>0</v>
      </c>
      <c r="G94" s="173">
        <f>+ROUND(+'MODELLO LA'!G40,0)</f>
        <v>0</v>
      </c>
      <c r="H94" s="173">
        <f>+ROUND(+'MODELLO LA'!H40,0)</f>
        <v>0</v>
      </c>
      <c r="I94" s="173">
        <f>+ROUND(+'MODELLO LA'!I40,0)</f>
        <v>0</v>
      </c>
      <c r="J94" s="173">
        <f>+ROUND(+'MODELLO LA'!J40,0)</f>
        <v>0</v>
      </c>
      <c r="K94" s="173">
        <f>+ROUND(+'MODELLO LA'!K40,0)</f>
        <v>0</v>
      </c>
      <c r="L94" s="173">
        <f>+ROUND(+'MODELLO LA'!L40,0)</f>
        <v>0</v>
      </c>
      <c r="M94" s="173">
        <f>+ROUND(+'MODELLO LA'!M40,0)</f>
        <v>0</v>
      </c>
      <c r="N94" s="173">
        <f>+ROUND(+'MODELLO LA'!N40,0)</f>
        <v>0</v>
      </c>
      <c r="O94" s="173">
        <f>+ROUND(+'MODELLO LA'!O40,0)</f>
        <v>0</v>
      </c>
      <c r="P94" s="173">
        <f>+ROUND(+'MODELLO LA'!P40,0)</f>
        <v>0</v>
      </c>
      <c r="Q94" s="173">
        <f>+ROUND(+'MODELLO LA'!Q40,0)</f>
        <v>0</v>
      </c>
      <c r="R94" s="174">
        <f t="shared" si="5"/>
        <v>0</v>
      </c>
      <c r="S94" s="30">
        <v>0</v>
      </c>
      <c r="T94" s="35" t="s">
        <v>399</v>
      </c>
      <c r="U94" t="str">
        <f t="shared" si="2"/>
        <v>030922201420804000000000000000000000000000000000000000000000000000000000000000000000000000000000000000000000000000000000</v>
      </c>
    </row>
    <row r="95" spans="1:21" ht="12.75">
      <c r="A95" s="40" t="s">
        <v>71</v>
      </c>
      <c r="B95" t="str">
        <f>Info!$B$2</f>
        <v>922</v>
      </c>
      <c r="C95" t="str">
        <f>Info!$B$3</f>
        <v>2014</v>
      </c>
      <c r="D95" t="s">
        <v>401</v>
      </c>
      <c r="E95" s="29">
        <v>20805</v>
      </c>
      <c r="F95" s="173">
        <f>+ROUND(+'MODELLO LA'!F41,0)</f>
        <v>0</v>
      </c>
      <c r="G95" s="173">
        <f>+ROUND(+'MODELLO LA'!G41,0)</f>
        <v>0</v>
      </c>
      <c r="H95" s="173">
        <f>+ROUND(+'MODELLO LA'!H41,0)</f>
        <v>0</v>
      </c>
      <c r="I95" s="173">
        <f>+ROUND(+'MODELLO LA'!I41,0)</f>
        <v>0</v>
      </c>
      <c r="J95" s="173">
        <f>+ROUND(+'MODELLO LA'!J41,0)</f>
        <v>0</v>
      </c>
      <c r="K95" s="173">
        <f>+ROUND(+'MODELLO LA'!K41,0)</f>
        <v>0</v>
      </c>
      <c r="L95" s="173">
        <f>+ROUND(+'MODELLO LA'!L41,0)</f>
        <v>0</v>
      </c>
      <c r="M95" s="173">
        <f>+ROUND(+'MODELLO LA'!M41,0)</f>
        <v>0</v>
      </c>
      <c r="N95" s="173">
        <f>+ROUND(+'MODELLO LA'!N41,0)</f>
        <v>0</v>
      </c>
      <c r="O95" s="173">
        <f>+ROUND(+'MODELLO LA'!O41,0)</f>
        <v>0</v>
      </c>
      <c r="P95" s="173">
        <f>+ROUND(+'MODELLO LA'!P41,0)</f>
        <v>0</v>
      </c>
      <c r="Q95" s="173">
        <f>+ROUND(+'MODELLO LA'!Q41,0)</f>
        <v>0</v>
      </c>
      <c r="R95" s="174">
        <f t="shared" si="5"/>
        <v>0</v>
      </c>
      <c r="S95" s="30">
        <v>0</v>
      </c>
      <c r="T95" s="35" t="s">
        <v>399</v>
      </c>
      <c r="U95" t="str">
        <f t="shared" si="2"/>
        <v>030922201420805000000000000000000000000000000000000000000000000000000000000000000000000000000000000000000000000000000000</v>
      </c>
    </row>
    <row r="96" spans="1:21" ht="12.75">
      <c r="A96" s="40" t="s">
        <v>71</v>
      </c>
      <c r="B96" t="str">
        <f>Info!$B$2</f>
        <v>922</v>
      </c>
      <c r="C96" t="str">
        <f>Info!$B$3</f>
        <v>2014</v>
      </c>
      <c r="D96" t="s">
        <v>401</v>
      </c>
      <c r="E96" s="29">
        <v>20806</v>
      </c>
      <c r="F96" s="173">
        <f>+ROUND(+'MODELLO LA'!F42,0)</f>
        <v>0</v>
      </c>
      <c r="G96" s="173">
        <f>+ROUND(+'MODELLO LA'!G42,0)</f>
        <v>0</v>
      </c>
      <c r="H96" s="173">
        <f>+ROUND(+'MODELLO LA'!H42,0)</f>
        <v>0</v>
      </c>
      <c r="I96" s="173">
        <f>+ROUND(+'MODELLO LA'!I42,0)</f>
        <v>0</v>
      </c>
      <c r="J96" s="173">
        <f>+ROUND(+'MODELLO LA'!J42,0)</f>
        <v>0</v>
      </c>
      <c r="K96" s="173">
        <f>+ROUND(+'MODELLO LA'!K42,0)</f>
        <v>0</v>
      </c>
      <c r="L96" s="173">
        <f>+ROUND(+'MODELLO LA'!L42,0)</f>
        <v>0</v>
      </c>
      <c r="M96" s="173">
        <f>+ROUND(+'MODELLO LA'!M42,0)</f>
        <v>0</v>
      </c>
      <c r="N96" s="173">
        <f>+ROUND(+'MODELLO LA'!N42,0)</f>
        <v>0</v>
      </c>
      <c r="O96" s="173">
        <f>+ROUND(+'MODELLO LA'!O42,0)</f>
        <v>0</v>
      </c>
      <c r="P96" s="173">
        <f>+ROUND(+'MODELLO LA'!P42,0)</f>
        <v>0</v>
      </c>
      <c r="Q96" s="173">
        <f>+ROUND(+'MODELLO LA'!Q42,0)</f>
        <v>0</v>
      </c>
      <c r="R96" s="174">
        <f t="shared" si="5"/>
        <v>0</v>
      </c>
      <c r="S96" s="30">
        <v>0</v>
      </c>
      <c r="T96" s="35" t="s">
        <v>399</v>
      </c>
      <c r="U96" t="str">
        <f t="shared" si="2"/>
        <v>030922201420806000000000000000000000000000000000000000000000000000000000000000000000000000000000000000000000000000000000</v>
      </c>
    </row>
    <row r="97" spans="1:21" ht="12.75">
      <c r="A97" s="40" t="s">
        <v>71</v>
      </c>
      <c r="B97" t="str">
        <f>Info!$B$2</f>
        <v>922</v>
      </c>
      <c r="C97" t="str">
        <f>Info!$B$3</f>
        <v>2014</v>
      </c>
      <c r="D97" t="s">
        <v>401</v>
      </c>
      <c r="E97" s="29">
        <v>20807</v>
      </c>
      <c r="F97" s="173">
        <f>+ROUND(+'MODELLO LA'!F43,0)</f>
        <v>27</v>
      </c>
      <c r="G97" s="173">
        <f>+ROUND(+'MODELLO LA'!G43,0)</f>
        <v>0</v>
      </c>
      <c r="H97" s="173">
        <f>+ROUND(+'MODELLO LA'!H43,0)</f>
        <v>0</v>
      </c>
      <c r="I97" s="173">
        <f>+ROUND(+'MODELLO LA'!I43,0)</f>
        <v>794</v>
      </c>
      <c r="J97" s="173">
        <f>+ROUND(+'MODELLO LA'!J43,0)</f>
        <v>13</v>
      </c>
      <c r="K97" s="173">
        <f>+ROUND(+'MODELLO LA'!K43,0)</f>
        <v>43</v>
      </c>
      <c r="L97" s="173">
        <f>+ROUND(+'MODELLO LA'!L43,0)</f>
        <v>0</v>
      </c>
      <c r="M97" s="173">
        <f>+ROUND(+'MODELLO LA'!M43,0)</f>
        <v>0</v>
      </c>
      <c r="N97" s="173">
        <f>+ROUND(+'MODELLO LA'!N43,0)</f>
        <v>0</v>
      </c>
      <c r="O97" s="173">
        <f>+ROUND(+'MODELLO LA'!O43,0)</f>
        <v>60</v>
      </c>
      <c r="P97" s="173">
        <f>+ROUND(+'MODELLO LA'!P43,0)</f>
        <v>2</v>
      </c>
      <c r="Q97" s="173">
        <f>+ROUND(+'MODELLO LA'!Q43,0)</f>
        <v>36</v>
      </c>
      <c r="R97" s="174">
        <f t="shared" si="5"/>
        <v>975</v>
      </c>
      <c r="S97" s="30">
        <v>0</v>
      </c>
      <c r="T97" s="35" t="s">
        <v>399</v>
      </c>
      <c r="U97" t="str">
        <f t="shared" si="2"/>
        <v>030922201420807000000270000000000000000000007940000001300000043000000000000000000000000000000600000000200000036000009750</v>
      </c>
    </row>
    <row r="98" spans="1:21" ht="12.75">
      <c r="A98" s="40" t="s">
        <v>71</v>
      </c>
      <c r="B98" t="str">
        <f>Info!$B$2</f>
        <v>922</v>
      </c>
      <c r="C98" t="str">
        <f>Info!$B$3</f>
        <v>2014</v>
      </c>
      <c r="D98" t="s">
        <v>401</v>
      </c>
      <c r="E98" s="29">
        <v>20808</v>
      </c>
      <c r="F98" s="173">
        <f>+ROUND(+'MODELLO LA'!F44,0)</f>
        <v>0</v>
      </c>
      <c r="G98" s="173">
        <f>+ROUND(+'MODELLO LA'!G44,0)</f>
        <v>0</v>
      </c>
      <c r="H98" s="173">
        <f>+ROUND(+'MODELLO LA'!H44,0)</f>
        <v>0</v>
      </c>
      <c r="I98" s="173">
        <f>+ROUND(+'MODELLO LA'!I44,0)</f>
        <v>0</v>
      </c>
      <c r="J98" s="173">
        <f>+ROUND(+'MODELLO LA'!J44,0)</f>
        <v>0</v>
      </c>
      <c r="K98" s="173">
        <f>+ROUND(+'MODELLO LA'!K44,0)</f>
        <v>0</v>
      </c>
      <c r="L98" s="173">
        <f>+ROUND(+'MODELLO LA'!L44,0)</f>
        <v>0</v>
      </c>
      <c r="M98" s="173">
        <f>+ROUND(+'MODELLO LA'!M44,0)</f>
        <v>0</v>
      </c>
      <c r="N98" s="173">
        <f>+ROUND(+'MODELLO LA'!N44,0)</f>
        <v>0</v>
      </c>
      <c r="O98" s="173">
        <f>+ROUND(+'MODELLO LA'!O44,0)</f>
        <v>0</v>
      </c>
      <c r="P98" s="173">
        <f>+ROUND(+'MODELLO LA'!P44,0)</f>
        <v>0</v>
      </c>
      <c r="Q98" s="173">
        <f>+ROUND(+'MODELLO LA'!Q44,0)</f>
        <v>0</v>
      </c>
      <c r="R98" s="174">
        <f t="shared" si="5"/>
        <v>0</v>
      </c>
      <c r="S98" s="30">
        <v>0</v>
      </c>
      <c r="T98" s="35" t="s">
        <v>399</v>
      </c>
      <c r="U98" t="str">
        <f t="shared" si="2"/>
        <v>030922201420808000000000000000000000000000000000000000000000000000000000000000000000000000000000000000000000000000000000</v>
      </c>
    </row>
    <row r="99" spans="1:21" ht="12.75">
      <c r="A99" s="40" t="s">
        <v>71</v>
      </c>
      <c r="B99" t="str">
        <f>Info!$B$2</f>
        <v>922</v>
      </c>
      <c r="C99" t="str">
        <f>Info!$B$3</f>
        <v>2014</v>
      </c>
      <c r="D99" t="s">
        <v>401</v>
      </c>
      <c r="E99" s="29">
        <v>20901</v>
      </c>
      <c r="F99" s="173">
        <f>+ROUND(+'MODELLO LA'!F46,0)</f>
        <v>0</v>
      </c>
      <c r="G99" s="173">
        <f>+ROUND(+'MODELLO LA'!G46,0)</f>
        <v>0</v>
      </c>
      <c r="H99" s="173">
        <f>+ROUND(+'MODELLO LA'!H46,0)</f>
        <v>0</v>
      </c>
      <c r="I99" s="173">
        <f>+ROUND(+'MODELLO LA'!I46,0)</f>
        <v>0</v>
      </c>
      <c r="J99" s="173">
        <f>+ROUND(+'MODELLO LA'!J46,0)</f>
        <v>0</v>
      </c>
      <c r="K99" s="173">
        <f>+ROUND(+'MODELLO LA'!K46,0)</f>
        <v>0</v>
      </c>
      <c r="L99" s="173">
        <f>+ROUND(+'MODELLO LA'!L46,0)</f>
        <v>0</v>
      </c>
      <c r="M99" s="173">
        <f>+ROUND(+'MODELLO LA'!M46,0)</f>
        <v>0</v>
      </c>
      <c r="N99" s="173">
        <f>+ROUND(+'MODELLO LA'!N46,0)</f>
        <v>0</v>
      </c>
      <c r="O99" s="173">
        <f>+ROUND(+'MODELLO LA'!O46,0)</f>
        <v>0</v>
      </c>
      <c r="P99" s="173">
        <f>+ROUND(+'MODELLO LA'!P46,0)</f>
        <v>0</v>
      </c>
      <c r="Q99" s="173">
        <f>+ROUND(+'MODELLO LA'!Q46,0)</f>
        <v>0</v>
      </c>
      <c r="R99" s="174">
        <f t="shared" si="5"/>
        <v>0</v>
      </c>
      <c r="S99" s="30">
        <v>0</v>
      </c>
      <c r="T99" s="35" t="s">
        <v>399</v>
      </c>
      <c r="U99" t="str">
        <f t="shared" si="2"/>
        <v>030922201420901000000000000000000000000000000000000000000000000000000000000000000000000000000000000000000000000000000000</v>
      </c>
    </row>
    <row r="100" spans="1:21" ht="12.75">
      <c r="A100" s="40" t="s">
        <v>71</v>
      </c>
      <c r="B100" t="str">
        <f>Info!$B$2</f>
        <v>922</v>
      </c>
      <c r="C100" t="str">
        <f>Info!$B$3</f>
        <v>2014</v>
      </c>
      <c r="D100" t="s">
        <v>401</v>
      </c>
      <c r="E100" s="29">
        <v>20902</v>
      </c>
      <c r="F100" s="173">
        <f>+ROUND(+'MODELLO LA'!F47,0)</f>
        <v>0</v>
      </c>
      <c r="G100" s="173">
        <f>+ROUND(+'MODELLO LA'!G47,0)</f>
        <v>0</v>
      </c>
      <c r="H100" s="173">
        <f>+ROUND(+'MODELLO LA'!H47,0)</f>
        <v>0</v>
      </c>
      <c r="I100" s="173">
        <f>+ROUND(+'MODELLO LA'!I47,0)</f>
        <v>0</v>
      </c>
      <c r="J100" s="173">
        <f>+ROUND(+'MODELLO LA'!J47,0)</f>
        <v>0</v>
      </c>
      <c r="K100" s="173">
        <f>+ROUND(+'MODELLO LA'!K47,0)</f>
        <v>0</v>
      </c>
      <c r="L100" s="173">
        <f>+ROUND(+'MODELLO LA'!L47,0)</f>
        <v>0</v>
      </c>
      <c r="M100" s="173">
        <f>+ROUND(+'MODELLO LA'!M47,0)</f>
        <v>0</v>
      </c>
      <c r="N100" s="173">
        <f>+ROUND(+'MODELLO LA'!N47,0)</f>
        <v>0</v>
      </c>
      <c r="O100" s="173">
        <f>+ROUND(+'MODELLO LA'!O47,0)</f>
        <v>0</v>
      </c>
      <c r="P100" s="173">
        <f>+ROUND(+'MODELLO LA'!P47,0)</f>
        <v>0</v>
      </c>
      <c r="Q100" s="173">
        <f>+ROUND(+'MODELLO LA'!Q47,0)</f>
        <v>0</v>
      </c>
      <c r="R100" s="174">
        <f t="shared" si="5"/>
        <v>0</v>
      </c>
      <c r="S100" s="30">
        <v>0</v>
      </c>
      <c r="T100" s="35" t="s">
        <v>399</v>
      </c>
      <c r="U100" t="str">
        <f t="shared" si="2"/>
        <v>030922201420902000000000000000000000000000000000000000000000000000000000000000000000000000000000000000000000000000000000</v>
      </c>
    </row>
    <row r="101" spans="1:21" ht="12.75">
      <c r="A101" s="40" t="s">
        <v>71</v>
      </c>
      <c r="B101" t="str">
        <f>Info!$B$2</f>
        <v>922</v>
      </c>
      <c r="C101" t="str">
        <f>Info!$B$3</f>
        <v>2014</v>
      </c>
      <c r="D101" t="s">
        <v>401</v>
      </c>
      <c r="E101" s="29">
        <v>20903</v>
      </c>
      <c r="F101" s="173">
        <f>+ROUND(+'MODELLO LA'!F48,0)</f>
        <v>0</v>
      </c>
      <c r="G101" s="173">
        <f>+ROUND(+'MODELLO LA'!G48,0)</f>
        <v>0</v>
      </c>
      <c r="H101" s="173">
        <f>+ROUND(+'MODELLO LA'!H48,0)</f>
        <v>0</v>
      </c>
      <c r="I101" s="173">
        <f>+ROUND(+'MODELLO LA'!I48,0)</f>
        <v>0</v>
      </c>
      <c r="J101" s="173">
        <f>+ROUND(+'MODELLO LA'!J48,0)</f>
        <v>0</v>
      </c>
      <c r="K101" s="173">
        <f>+ROUND(+'MODELLO LA'!K48,0)</f>
        <v>0</v>
      </c>
      <c r="L101" s="173">
        <f>+ROUND(+'MODELLO LA'!L48,0)</f>
        <v>0</v>
      </c>
      <c r="M101" s="173">
        <f>+ROUND(+'MODELLO LA'!M48,0)</f>
        <v>0</v>
      </c>
      <c r="N101" s="173">
        <f>+ROUND(+'MODELLO LA'!N48,0)</f>
        <v>0</v>
      </c>
      <c r="O101" s="173">
        <f>+ROUND(+'MODELLO LA'!O48,0)</f>
        <v>0</v>
      </c>
      <c r="P101" s="173">
        <f>+ROUND(+'MODELLO LA'!P48,0)</f>
        <v>0</v>
      </c>
      <c r="Q101" s="173">
        <f>+ROUND(+'MODELLO LA'!Q48,0)</f>
        <v>0</v>
      </c>
      <c r="R101" s="174">
        <f t="shared" si="5"/>
        <v>0</v>
      </c>
      <c r="S101" s="30">
        <v>0</v>
      </c>
      <c r="T101" s="35" t="s">
        <v>399</v>
      </c>
      <c r="U101" t="str">
        <f t="shared" si="2"/>
        <v>030922201420903000000000000000000000000000000000000000000000000000000000000000000000000000000000000000000000000000000000</v>
      </c>
    </row>
    <row r="102" spans="1:21" ht="12.75">
      <c r="A102" s="40" t="s">
        <v>71</v>
      </c>
      <c r="B102" t="str">
        <f>Info!$B$2</f>
        <v>922</v>
      </c>
      <c r="C102" t="str">
        <f>Info!$B$3</f>
        <v>2014</v>
      </c>
      <c r="D102" t="s">
        <v>401</v>
      </c>
      <c r="E102" s="29">
        <v>20904</v>
      </c>
      <c r="F102" s="173">
        <f>+ROUND(+'MODELLO LA'!F49,0)</f>
        <v>0</v>
      </c>
      <c r="G102" s="173">
        <f>+ROUND(+'MODELLO LA'!G49,0)</f>
        <v>0</v>
      </c>
      <c r="H102" s="173">
        <f>+ROUND(+'MODELLO LA'!H49,0)</f>
        <v>0</v>
      </c>
      <c r="I102" s="173">
        <f>+ROUND(+'MODELLO LA'!I49,0)</f>
        <v>0</v>
      </c>
      <c r="J102" s="173">
        <f>+ROUND(+'MODELLO LA'!J49,0)</f>
        <v>0</v>
      </c>
      <c r="K102" s="173">
        <f>+ROUND(+'MODELLO LA'!K49,0)</f>
        <v>0</v>
      </c>
      <c r="L102" s="173">
        <f>+ROUND(+'MODELLO LA'!L49,0)</f>
        <v>0</v>
      </c>
      <c r="M102" s="173">
        <f>+ROUND(+'MODELLO LA'!M49,0)</f>
        <v>0</v>
      </c>
      <c r="N102" s="173">
        <f>+ROUND(+'MODELLO LA'!N49,0)</f>
        <v>0</v>
      </c>
      <c r="O102" s="173">
        <f>+ROUND(+'MODELLO LA'!O49,0)</f>
        <v>0</v>
      </c>
      <c r="P102" s="173">
        <f>+ROUND(+'MODELLO LA'!P49,0)</f>
        <v>0</v>
      </c>
      <c r="Q102" s="173">
        <f>+ROUND(+'MODELLO LA'!Q49,0)</f>
        <v>0</v>
      </c>
      <c r="R102" s="174">
        <f t="shared" si="5"/>
        <v>0</v>
      </c>
      <c r="S102" s="30">
        <v>0</v>
      </c>
      <c r="T102" s="35" t="s">
        <v>399</v>
      </c>
      <c r="U102" t="str">
        <f t="shared" si="2"/>
        <v>030922201420904000000000000000000000000000000000000000000000000000000000000000000000000000000000000000000000000000000000</v>
      </c>
    </row>
    <row r="103" spans="1:21" ht="12.75">
      <c r="A103" s="40" t="s">
        <v>71</v>
      </c>
      <c r="B103" t="str">
        <f>Info!$B$2</f>
        <v>922</v>
      </c>
      <c r="C103" t="str">
        <f>Info!$B$3</f>
        <v>2014</v>
      </c>
      <c r="D103" t="s">
        <v>401</v>
      </c>
      <c r="E103" s="29">
        <v>20905</v>
      </c>
      <c r="F103" s="173">
        <f>+ROUND(+'MODELLO LA'!F50,0)</f>
        <v>0</v>
      </c>
      <c r="G103" s="173">
        <f>+ROUND(+'MODELLO LA'!G50,0)</f>
        <v>0</v>
      </c>
      <c r="H103" s="173">
        <f>+ROUND(+'MODELLO LA'!H50,0)</f>
        <v>0</v>
      </c>
      <c r="I103" s="173">
        <f>+ROUND(+'MODELLO LA'!I50,0)</f>
        <v>0</v>
      </c>
      <c r="J103" s="173">
        <f>+ROUND(+'MODELLO LA'!J50,0)</f>
        <v>0</v>
      </c>
      <c r="K103" s="173">
        <f>+ROUND(+'MODELLO LA'!K50,0)</f>
        <v>0</v>
      </c>
      <c r="L103" s="173">
        <f>+ROUND(+'MODELLO LA'!L50,0)</f>
        <v>0</v>
      </c>
      <c r="M103" s="173">
        <f>+ROUND(+'MODELLO LA'!M50,0)</f>
        <v>0</v>
      </c>
      <c r="N103" s="173">
        <f>+ROUND(+'MODELLO LA'!N50,0)</f>
        <v>0</v>
      </c>
      <c r="O103" s="173">
        <f>+ROUND(+'MODELLO LA'!O50,0)</f>
        <v>0</v>
      </c>
      <c r="P103" s="173">
        <f>+ROUND(+'MODELLO LA'!P50,0)</f>
        <v>0</v>
      </c>
      <c r="Q103" s="173">
        <f>+ROUND(+'MODELLO LA'!Q50,0)</f>
        <v>0</v>
      </c>
      <c r="R103" s="174">
        <f t="shared" si="5"/>
        <v>0</v>
      </c>
      <c r="S103" s="30">
        <v>0</v>
      </c>
      <c r="T103" s="35" t="s">
        <v>399</v>
      </c>
      <c r="U103" t="str">
        <f t="shared" si="2"/>
        <v>030922201420905000000000000000000000000000000000000000000000000000000000000000000000000000000000000000000000000000000000</v>
      </c>
    </row>
    <row r="104" spans="1:21" ht="12.75">
      <c r="A104" s="40" t="s">
        <v>71</v>
      </c>
      <c r="B104" t="str">
        <f>Info!$B$2</f>
        <v>922</v>
      </c>
      <c r="C104" t="str">
        <f>Info!$B$3</f>
        <v>2014</v>
      </c>
      <c r="D104" t="s">
        <v>401</v>
      </c>
      <c r="E104" s="29">
        <v>20906</v>
      </c>
      <c r="F104" s="173">
        <f>+ROUND(+'MODELLO LA'!F51,0)</f>
        <v>0</v>
      </c>
      <c r="G104" s="173">
        <f>+ROUND(+'MODELLO LA'!G51,0)</f>
        <v>0</v>
      </c>
      <c r="H104" s="173">
        <f>+ROUND(+'MODELLO LA'!H51,0)</f>
        <v>0</v>
      </c>
      <c r="I104" s="173">
        <f>+ROUND(+'MODELLO LA'!I51,0)</f>
        <v>0</v>
      </c>
      <c r="J104" s="173">
        <f>+ROUND(+'MODELLO LA'!J51,0)</f>
        <v>0</v>
      </c>
      <c r="K104" s="173">
        <f>+ROUND(+'MODELLO LA'!K51,0)</f>
        <v>0</v>
      </c>
      <c r="L104" s="173">
        <f>+ROUND(+'MODELLO LA'!L51,0)</f>
        <v>0</v>
      </c>
      <c r="M104" s="173">
        <f>+ROUND(+'MODELLO LA'!M51,0)</f>
        <v>0</v>
      </c>
      <c r="N104" s="173">
        <f>+ROUND(+'MODELLO LA'!N51,0)</f>
        <v>0</v>
      </c>
      <c r="O104" s="173">
        <f>+ROUND(+'MODELLO LA'!O51,0)</f>
        <v>0</v>
      </c>
      <c r="P104" s="173">
        <f>+ROUND(+'MODELLO LA'!P51,0)</f>
        <v>0</v>
      </c>
      <c r="Q104" s="173">
        <f>+ROUND(+'MODELLO LA'!Q51,0)</f>
        <v>0</v>
      </c>
      <c r="R104" s="174">
        <f t="shared" si="5"/>
        <v>0</v>
      </c>
      <c r="S104" s="30">
        <v>0</v>
      </c>
      <c r="T104" s="35" t="s">
        <v>399</v>
      </c>
      <c r="U104" t="str">
        <f t="shared" si="2"/>
        <v>030922201420906000000000000000000000000000000000000000000000000000000000000000000000000000000000000000000000000000000000</v>
      </c>
    </row>
    <row r="105" spans="1:21" ht="12.75">
      <c r="A105" s="40" t="s">
        <v>71</v>
      </c>
      <c r="B105" t="str">
        <f>Info!$B$2</f>
        <v>922</v>
      </c>
      <c r="C105" t="str">
        <f>Info!$B$3</f>
        <v>2014</v>
      </c>
      <c r="D105" t="s">
        <v>401</v>
      </c>
      <c r="E105" s="29">
        <v>21001</v>
      </c>
      <c r="F105" s="173">
        <f>+ROUND(+'MODELLO LA'!F53,0)</f>
        <v>0</v>
      </c>
      <c r="G105" s="173">
        <f>+ROUND(+'MODELLO LA'!G53,0)</f>
        <v>0</v>
      </c>
      <c r="H105" s="173">
        <f>+ROUND(+'MODELLO LA'!H53,0)</f>
        <v>0</v>
      </c>
      <c r="I105" s="173">
        <f>+ROUND(+'MODELLO LA'!I53,0)</f>
        <v>0</v>
      </c>
      <c r="J105" s="173">
        <f>+ROUND(+'MODELLO LA'!J53,0)</f>
        <v>0</v>
      </c>
      <c r="K105" s="173">
        <f>+ROUND(+'MODELLO LA'!K53,0)</f>
        <v>0</v>
      </c>
      <c r="L105" s="173">
        <f>+ROUND(+'MODELLO LA'!L53,0)</f>
        <v>0</v>
      </c>
      <c r="M105" s="173">
        <f>+ROUND(+'MODELLO LA'!M53,0)</f>
        <v>0</v>
      </c>
      <c r="N105" s="173">
        <f>+ROUND(+'MODELLO LA'!N53,0)</f>
        <v>0</v>
      </c>
      <c r="O105" s="173">
        <f>+ROUND(+'MODELLO LA'!O53,0)</f>
        <v>0</v>
      </c>
      <c r="P105" s="173">
        <f>+ROUND(+'MODELLO LA'!P53,0)</f>
        <v>0</v>
      </c>
      <c r="Q105" s="173">
        <f>+ROUND(+'MODELLO LA'!Q53,0)</f>
        <v>0</v>
      </c>
      <c r="R105" s="174">
        <f t="shared" si="5"/>
        <v>0</v>
      </c>
      <c r="S105" s="30">
        <v>0</v>
      </c>
      <c r="T105" s="35" t="s">
        <v>399</v>
      </c>
      <c r="U105" t="str">
        <f t="shared" si="2"/>
        <v>030922201421001000000000000000000000000000000000000000000000000000000000000000000000000000000000000000000000000000000000</v>
      </c>
    </row>
    <row r="106" spans="1:21" ht="12.75">
      <c r="A106" s="40" t="s">
        <v>71</v>
      </c>
      <c r="B106" t="str">
        <f>Info!$B$2</f>
        <v>922</v>
      </c>
      <c r="C106" t="str">
        <f>Info!$B$3</f>
        <v>2014</v>
      </c>
      <c r="D106" t="s">
        <v>401</v>
      </c>
      <c r="E106" s="29">
        <v>21002</v>
      </c>
      <c r="F106" s="173">
        <f>+ROUND(+'MODELLO LA'!F54,0)</f>
        <v>0</v>
      </c>
      <c r="G106" s="173">
        <f>+ROUND(+'MODELLO LA'!G54,0)</f>
        <v>0</v>
      </c>
      <c r="H106" s="173">
        <f>+ROUND(+'MODELLO LA'!H54,0)</f>
        <v>0</v>
      </c>
      <c r="I106" s="173">
        <f>+ROUND(+'MODELLO LA'!I54,0)</f>
        <v>0</v>
      </c>
      <c r="J106" s="173">
        <f>+ROUND(+'MODELLO LA'!J54,0)</f>
        <v>0</v>
      </c>
      <c r="K106" s="173">
        <f>+ROUND(+'MODELLO LA'!K54,0)</f>
        <v>0</v>
      </c>
      <c r="L106" s="173">
        <f>+ROUND(+'MODELLO LA'!L54,0)</f>
        <v>0</v>
      </c>
      <c r="M106" s="173">
        <f>+ROUND(+'MODELLO LA'!M54,0)</f>
        <v>0</v>
      </c>
      <c r="N106" s="173">
        <f>+ROUND(+'MODELLO LA'!N54,0)</f>
        <v>0</v>
      </c>
      <c r="O106" s="173">
        <f>+ROUND(+'MODELLO LA'!O54,0)</f>
        <v>0</v>
      </c>
      <c r="P106" s="173">
        <f>+ROUND(+'MODELLO LA'!P54,0)</f>
        <v>0</v>
      </c>
      <c r="Q106" s="173">
        <f>+ROUND(+'MODELLO LA'!Q54,0)</f>
        <v>0</v>
      </c>
      <c r="R106" s="174">
        <f t="shared" si="5"/>
        <v>0</v>
      </c>
      <c r="S106" s="30">
        <v>0</v>
      </c>
      <c r="T106" s="35" t="s">
        <v>399</v>
      </c>
      <c r="U106" t="str">
        <f t="shared" si="2"/>
        <v>030922201421002000000000000000000000000000000000000000000000000000000000000000000000000000000000000000000000000000000000</v>
      </c>
    </row>
    <row r="107" spans="1:21" ht="12.75">
      <c r="A107" s="40" t="s">
        <v>71</v>
      </c>
      <c r="B107" t="str">
        <f>Info!$B$2</f>
        <v>922</v>
      </c>
      <c r="C107" t="str">
        <f>Info!$B$3</f>
        <v>2014</v>
      </c>
      <c r="D107" t="s">
        <v>401</v>
      </c>
      <c r="E107" s="29">
        <v>21003</v>
      </c>
      <c r="F107" s="173">
        <f>+ROUND(+'MODELLO LA'!F55,0)</f>
        <v>0</v>
      </c>
      <c r="G107" s="173">
        <f>+ROUND(+'MODELLO LA'!G55,0)</f>
        <v>0</v>
      </c>
      <c r="H107" s="173">
        <f>+ROUND(+'MODELLO LA'!H55,0)</f>
        <v>0</v>
      </c>
      <c r="I107" s="173">
        <f>+ROUND(+'MODELLO LA'!I55,0)</f>
        <v>0</v>
      </c>
      <c r="J107" s="173">
        <f>+ROUND(+'MODELLO LA'!J55,0)</f>
        <v>0</v>
      </c>
      <c r="K107" s="173">
        <f>+ROUND(+'MODELLO LA'!K55,0)</f>
        <v>0</v>
      </c>
      <c r="L107" s="173">
        <f>+ROUND(+'MODELLO LA'!L55,0)</f>
        <v>0</v>
      </c>
      <c r="M107" s="173">
        <f>+ROUND(+'MODELLO LA'!M55,0)</f>
        <v>0</v>
      </c>
      <c r="N107" s="173">
        <f>+ROUND(+'MODELLO LA'!N55,0)</f>
        <v>0</v>
      </c>
      <c r="O107" s="173">
        <f>+ROUND(+'MODELLO LA'!O55,0)</f>
        <v>0</v>
      </c>
      <c r="P107" s="173">
        <f>+ROUND(+'MODELLO LA'!P55,0)</f>
        <v>0</v>
      </c>
      <c r="Q107" s="173">
        <f>+ROUND(+'MODELLO LA'!Q55,0)</f>
        <v>0</v>
      </c>
      <c r="R107" s="174">
        <f t="shared" si="5"/>
        <v>0</v>
      </c>
      <c r="S107" s="30">
        <v>0</v>
      </c>
      <c r="T107" s="35" t="s">
        <v>399</v>
      </c>
      <c r="U107" t="str">
        <f t="shared" si="2"/>
        <v>030922201421003000000000000000000000000000000000000000000000000000000000000000000000000000000000000000000000000000000000</v>
      </c>
    </row>
    <row r="108" spans="1:21" ht="12.75">
      <c r="A108" s="40" t="s">
        <v>71</v>
      </c>
      <c r="B108" t="str">
        <f>Info!$B$2</f>
        <v>922</v>
      </c>
      <c r="C108" t="str">
        <f>Info!$B$3</f>
        <v>2014</v>
      </c>
      <c r="D108" t="s">
        <v>401</v>
      </c>
      <c r="E108" s="29">
        <v>21004</v>
      </c>
      <c r="F108" s="173">
        <f>+ROUND(+'MODELLO LA'!F56,0)</f>
        <v>0</v>
      </c>
      <c r="G108" s="173">
        <f>+ROUND(+'MODELLO LA'!G56,0)</f>
        <v>0</v>
      </c>
      <c r="H108" s="173">
        <f>+ROUND(+'MODELLO LA'!H56,0)</f>
        <v>0</v>
      </c>
      <c r="I108" s="173">
        <f>+ROUND(+'MODELLO LA'!I56,0)</f>
        <v>0</v>
      </c>
      <c r="J108" s="173">
        <f>+ROUND(+'MODELLO LA'!J56,0)</f>
        <v>0</v>
      </c>
      <c r="K108" s="173">
        <f>+ROUND(+'MODELLO LA'!K56,0)</f>
        <v>0</v>
      </c>
      <c r="L108" s="173">
        <f>+ROUND(+'MODELLO LA'!L56,0)</f>
        <v>0</v>
      </c>
      <c r="M108" s="173">
        <f>+ROUND(+'MODELLO LA'!M56,0)</f>
        <v>0</v>
      </c>
      <c r="N108" s="173">
        <f>+ROUND(+'MODELLO LA'!N56,0)</f>
        <v>0</v>
      </c>
      <c r="O108" s="173">
        <f>+ROUND(+'MODELLO LA'!O56,0)</f>
        <v>0</v>
      </c>
      <c r="P108" s="173">
        <f>+ROUND(+'MODELLO LA'!P56,0)</f>
        <v>0</v>
      </c>
      <c r="Q108" s="173">
        <f>+ROUND(+'MODELLO LA'!Q56,0)</f>
        <v>0</v>
      </c>
      <c r="R108" s="174">
        <f t="shared" si="5"/>
        <v>0</v>
      </c>
      <c r="S108" s="30">
        <v>0</v>
      </c>
      <c r="T108" s="35" t="s">
        <v>399</v>
      </c>
      <c r="U108" t="str">
        <f t="shared" si="2"/>
        <v>030922201421004000000000000000000000000000000000000000000000000000000000000000000000000000000000000000000000000000000000</v>
      </c>
    </row>
    <row r="109" spans="1:21" ht="12.75">
      <c r="A109" s="40" t="s">
        <v>71</v>
      </c>
      <c r="B109" t="str">
        <f>Info!$B$2</f>
        <v>922</v>
      </c>
      <c r="C109" t="str">
        <f>Info!$B$3</f>
        <v>2014</v>
      </c>
      <c r="D109" t="s">
        <v>401</v>
      </c>
      <c r="E109" s="29">
        <v>21005</v>
      </c>
      <c r="F109" s="173">
        <f>+ROUND(+'MODELLO LA'!F57,0)</f>
        <v>0</v>
      </c>
      <c r="G109" s="173">
        <f>+ROUND(+'MODELLO LA'!G57,0)</f>
        <v>0</v>
      </c>
      <c r="H109" s="173">
        <f>+ROUND(+'MODELLO LA'!H57,0)</f>
        <v>0</v>
      </c>
      <c r="I109" s="173">
        <f>+ROUND(+'MODELLO LA'!I57,0)</f>
        <v>0</v>
      </c>
      <c r="J109" s="173">
        <f>+ROUND(+'MODELLO LA'!J57,0)</f>
        <v>0</v>
      </c>
      <c r="K109" s="173">
        <f>+ROUND(+'MODELLO LA'!K57,0)</f>
        <v>0</v>
      </c>
      <c r="L109" s="173">
        <f>+ROUND(+'MODELLO LA'!L57,0)</f>
        <v>0</v>
      </c>
      <c r="M109" s="173">
        <f>+ROUND(+'MODELLO LA'!M57,0)</f>
        <v>0</v>
      </c>
      <c r="N109" s="173">
        <f>+ROUND(+'MODELLO LA'!N57,0)</f>
        <v>0</v>
      </c>
      <c r="O109" s="173">
        <f>+ROUND(+'MODELLO LA'!O57,0)</f>
        <v>0</v>
      </c>
      <c r="P109" s="173">
        <f>+ROUND(+'MODELLO LA'!P57,0)</f>
        <v>0</v>
      </c>
      <c r="Q109" s="173">
        <f>+ROUND(+'MODELLO LA'!Q57,0)</f>
        <v>0</v>
      </c>
      <c r="R109" s="174">
        <f t="shared" si="5"/>
        <v>0</v>
      </c>
      <c r="S109" s="30">
        <v>0</v>
      </c>
      <c r="T109" s="35" t="s">
        <v>399</v>
      </c>
      <c r="U109" t="str">
        <f t="shared" si="2"/>
        <v>030922201421005000000000000000000000000000000000000000000000000000000000000000000000000000000000000000000000000000000000</v>
      </c>
    </row>
    <row r="110" spans="1:21" ht="12.75">
      <c r="A110" s="40" t="s">
        <v>71</v>
      </c>
      <c r="B110" t="str">
        <f>Info!$B$2</f>
        <v>922</v>
      </c>
      <c r="C110" t="str">
        <f>Info!$B$3</f>
        <v>2014</v>
      </c>
      <c r="D110" t="s">
        <v>401</v>
      </c>
      <c r="E110" s="29">
        <v>21006</v>
      </c>
      <c r="F110" s="173">
        <f>+ROUND(+'MODELLO LA'!F58,0)</f>
        <v>363</v>
      </c>
      <c r="G110" s="173">
        <f>+ROUND(+'MODELLO LA'!G58,0)</f>
        <v>16</v>
      </c>
      <c r="H110" s="173">
        <f>+ROUND(+'MODELLO LA'!H58,0)</f>
        <v>0</v>
      </c>
      <c r="I110" s="173">
        <f>+ROUND(+'MODELLO LA'!I58,0)</f>
        <v>0</v>
      </c>
      <c r="J110" s="173">
        <f>+ROUND(+'MODELLO LA'!J58,0)</f>
        <v>584</v>
      </c>
      <c r="K110" s="173">
        <f>+ROUND(+'MODELLO LA'!K58,0)</f>
        <v>1788</v>
      </c>
      <c r="L110" s="173">
        <f>+ROUND(+'MODELLO LA'!L58,0)</f>
        <v>0</v>
      </c>
      <c r="M110" s="173">
        <f>+ROUND(+'MODELLO LA'!M58,0)</f>
        <v>571</v>
      </c>
      <c r="N110" s="173">
        <f>+ROUND(+'MODELLO LA'!N58,0)</f>
        <v>410</v>
      </c>
      <c r="O110" s="173">
        <f>+ROUND(+'MODELLO LA'!O58,0)</f>
        <v>256</v>
      </c>
      <c r="P110" s="173">
        <f>+ROUND(+'MODELLO LA'!P58,0)</f>
        <v>11</v>
      </c>
      <c r="Q110" s="173">
        <f>+ROUND(+'MODELLO LA'!Q58,0)</f>
        <v>152</v>
      </c>
      <c r="R110" s="174">
        <f t="shared" si="5"/>
        <v>4151</v>
      </c>
      <c r="S110" s="30">
        <v>0</v>
      </c>
      <c r="T110" s="35" t="s">
        <v>399</v>
      </c>
      <c r="U110" t="str">
        <f t="shared" si="2"/>
        <v>030922201421006000003630000001600000000000000000000058400001788000000000000057100000410000002560000001100000152000041510</v>
      </c>
    </row>
    <row r="111" spans="1:21" ht="12.75">
      <c r="A111" s="40" t="s">
        <v>71</v>
      </c>
      <c r="B111" t="str">
        <f>Info!$B$2</f>
        <v>922</v>
      </c>
      <c r="C111" t="str">
        <f>Info!$B$3</f>
        <v>2014</v>
      </c>
      <c r="D111" t="s">
        <v>401</v>
      </c>
      <c r="E111" s="29">
        <v>21100</v>
      </c>
      <c r="F111" s="173">
        <f>+ROUND(+'MODELLO LA'!F59,0)</f>
        <v>0</v>
      </c>
      <c r="G111" s="173">
        <f>+ROUND(+'MODELLO LA'!G59,0)</f>
        <v>0</v>
      </c>
      <c r="H111" s="173">
        <f>+ROUND(+'MODELLO LA'!H59,0)</f>
        <v>0</v>
      </c>
      <c r="I111" s="173">
        <f>+ROUND(+'MODELLO LA'!I59,0)</f>
        <v>0</v>
      </c>
      <c r="J111" s="173">
        <f>+ROUND(+'MODELLO LA'!J59,0)</f>
        <v>0</v>
      </c>
      <c r="K111" s="173">
        <f>+ROUND(+'MODELLO LA'!K59,0)</f>
        <v>0</v>
      </c>
      <c r="L111" s="173">
        <f>+ROUND(+'MODELLO LA'!L59,0)</f>
        <v>0</v>
      </c>
      <c r="M111" s="173">
        <f>+ROUND(+'MODELLO LA'!M59,0)</f>
        <v>0</v>
      </c>
      <c r="N111" s="173">
        <f>+ROUND(+'MODELLO LA'!N59,0)</f>
        <v>0</v>
      </c>
      <c r="O111" s="173">
        <f>+ROUND(+'MODELLO LA'!O59,0)</f>
        <v>0</v>
      </c>
      <c r="P111" s="173">
        <f>+ROUND(+'MODELLO LA'!P59,0)</f>
        <v>0</v>
      </c>
      <c r="Q111" s="173">
        <f>+ROUND(+'MODELLO LA'!Q59,0)</f>
        <v>0</v>
      </c>
      <c r="R111" s="174">
        <f t="shared" si="5"/>
        <v>0</v>
      </c>
      <c r="S111" s="30">
        <v>0</v>
      </c>
      <c r="T111" s="35" t="s">
        <v>399</v>
      </c>
      <c r="U111" t="str">
        <f t="shared" si="2"/>
        <v>030922201421100000000000000000000000000000000000000000000000000000000000000000000000000000000000000000000000000000000000</v>
      </c>
    </row>
    <row r="112" spans="1:21" ht="12.75">
      <c r="A112" s="40" t="s">
        <v>71</v>
      </c>
      <c r="B112" t="str">
        <f>Info!$B$2</f>
        <v>922</v>
      </c>
      <c r="C112" t="str">
        <f>Info!$B$3</f>
        <v>2014</v>
      </c>
      <c r="D112" s="31" t="s">
        <v>401</v>
      </c>
      <c r="E112" s="32">
        <v>29999</v>
      </c>
      <c r="F112" s="175">
        <f>SUM(F80:F111)</f>
        <v>38740</v>
      </c>
      <c r="G112" s="175">
        <f aca="true" t="shared" si="6" ref="G112:Q112">SUM(G80:G111)</f>
        <v>365</v>
      </c>
      <c r="H112" s="175">
        <f t="shared" si="6"/>
        <v>0</v>
      </c>
      <c r="I112" s="175">
        <f t="shared" si="6"/>
        <v>4551</v>
      </c>
      <c r="J112" s="175">
        <f t="shared" si="6"/>
        <v>13157</v>
      </c>
      <c r="K112" s="175">
        <f t="shared" si="6"/>
        <v>21608</v>
      </c>
      <c r="L112" s="175">
        <f t="shared" si="6"/>
        <v>362</v>
      </c>
      <c r="M112" s="175">
        <f t="shared" si="6"/>
        <v>4150</v>
      </c>
      <c r="N112" s="175">
        <f t="shared" si="6"/>
        <v>3840</v>
      </c>
      <c r="O112" s="175">
        <f t="shared" si="6"/>
        <v>3393</v>
      </c>
      <c r="P112" s="175">
        <f t="shared" si="6"/>
        <v>142</v>
      </c>
      <c r="Q112" s="175">
        <f t="shared" si="6"/>
        <v>5551</v>
      </c>
      <c r="R112" s="174">
        <f>SUM(F112:Q112)</f>
        <v>95859</v>
      </c>
      <c r="S112" s="30">
        <v>0</v>
      </c>
      <c r="T112" s="31" t="s">
        <v>399</v>
      </c>
      <c r="U112" t="str">
        <f t="shared" si="2"/>
        <v>030922201429999000387400000036500000000000045510001315700021608000003620000415000003840000033930000014200005551000958590</v>
      </c>
    </row>
    <row r="113" spans="1:21" ht="12.75">
      <c r="A113" s="40" t="s">
        <v>71</v>
      </c>
      <c r="B113" t="str">
        <f>Info!$B$2</f>
        <v>922</v>
      </c>
      <c r="C113" t="str">
        <f>Info!$B$3</f>
        <v>2014</v>
      </c>
      <c r="D113" t="s">
        <v>401</v>
      </c>
      <c r="E113" s="29">
        <v>30100</v>
      </c>
      <c r="F113" s="173">
        <f>+ROUND(+'MODELLO LA'!F62,0)</f>
        <v>0</v>
      </c>
      <c r="G113" s="173">
        <f>+ROUND(+'MODELLO LA'!G62,0)</f>
        <v>0</v>
      </c>
      <c r="H113" s="173">
        <f>+ROUND(+'MODELLO LA'!H62,0)</f>
        <v>0</v>
      </c>
      <c r="I113" s="173">
        <f>+ROUND(+'MODELLO LA'!I62,0)</f>
        <v>0</v>
      </c>
      <c r="J113" s="173">
        <f>+ROUND(+'MODELLO LA'!J62,0)</f>
        <v>0</v>
      </c>
      <c r="K113" s="173">
        <f>+ROUND(+'MODELLO LA'!K62,0)</f>
        <v>0</v>
      </c>
      <c r="L113" s="173">
        <f>+ROUND(+'MODELLO LA'!L62,0)</f>
        <v>0</v>
      </c>
      <c r="M113" s="173">
        <f>+ROUND(+'MODELLO LA'!M62,0)</f>
        <v>0</v>
      </c>
      <c r="N113" s="173">
        <f>+ROUND(+'MODELLO LA'!N62,0)</f>
        <v>0</v>
      </c>
      <c r="O113" s="173">
        <f>+ROUND(+'MODELLO LA'!O62,0)</f>
        <v>0</v>
      </c>
      <c r="P113" s="173">
        <f>+ROUND(+'MODELLO LA'!P62,0)</f>
        <v>0</v>
      </c>
      <c r="Q113" s="173">
        <f>+ROUND(+'MODELLO LA'!Q62,0)</f>
        <v>0</v>
      </c>
      <c r="R113" s="174">
        <f>SUM(F113:Q113)</f>
        <v>0</v>
      </c>
      <c r="S113" s="30">
        <v>0</v>
      </c>
      <c r="T113" s="35" t="s">
        <v>399</v>
      </c>
      <c r="U113" t="str">
        <f t="shared" si="2"/>
        <v>030922201430100000000000000000000000000000000000000000000000000000000000000000000000000000000000000000000000000000000000</v>
      </c>
    </row>
    <row r="114" spans="1:21" ht="12.75">
      <c r="A114" s="40" t="s">
        <v>71</v>
      </c>
      <c r="B114" t="str">
        <f>Info!$B$2</f>
        <v>922</v>
      </c>
      <c r="C114" t="str">
        <f>Info!$B$3</f>
        <v>2014</v>
      </c>
      <c r="D114" t="s">
        <v>401</v>
      </c>
      <c r="E114" s="29">
        <v>30201</v>
      </c>
      <c r="F114" s="173">
        <f>+ROUND(+'MODELLO LA'!F64,0)</f>
        <v>320</v>
      </c>
      <c r="G114" s="173">
        <f>+ROUND(+'MODELLO LA'!G64,0)</f>
        <v>16</v>
      </c>
      <c r="H114" s="173">
        <f>+ROUND(+'MODELLO LA'!H64,0)</f>
        <v>0</v>
      </c>
      <c r="I114" s="173">
        <f>+ROUND(+'MODELLO LA'!I64,0)</f>
        <v>188</v>
      </c>
      <c r="J114" s="173">
        <f>+ROUND(+'MODELLO LA'!J64,0)</f>
        <v>466</v>
      </c>
      <c r="K114" s="173">
        <f>+ROUND(+'MODELLO LA'!K64,0)</f>
        <v>965</v>
      </c>
      <c r="L114" s="173">
        <f>+ROUND(+'MODELLO LA'!L64,0)</f>
        <v>0</v>
      </c>
      <c r="M114" s="173">
        <f>+ROUND(+'MODELLO LA'!M64,0)</f>
        <v>348</v>
      </c>
      <c r="N114" s="173">
        <f>+ROUND(+'MODELLO LA'!N64,0)</f>
        <v>725</v>
      </c>
      <c r="O114" s="173">
        <f>+ROUND(+'MODELLO LA'!O64,0)</f>
        <v>208</v>
      </c>
      <c r="P114" s="173">
        <f>+ROUND(+'MODELLO LA'!P64,0)</f>
        <v>9</v>
      </c>
      <c r="Q114" s="173">
        <f>+ROUND(+'MODELLO LA'!Q64,0)</f>
        <v>124</v>
      </c>
      <c r="R114" s="174">
        <f aca="true" t="shared" si="7" ref="R114:R122">SUM(F114:Q114)</f>
        <v>3369</v>
      </c>
      <c r="S114" s="30">
        <v>0</v>
      </c>
      <c r="T114" s="35" t="s">
        <v>399</v>
      </c>
      <c r="U114" t="str">
        <f t="shared" si="2"/>
        <v>030922201430201000003200000001600000000000001880000046600000965000000000000034800000725000002080000000900000124000033690</v>
      </c>
    </row>
    <row r="115" spans="1:21" ht="12.75">
      <c r="A115" s="40" t="s">
        <v>71</v>
      </c>
      <c r="B115" t="str">
        <f>Info!$B$2</f>
        <v>922</v>
      </c>
      <c r="C115" t="str">
        <f>Info!$B$3</f>
        <v>2014</v>
      </c>
      <c r="D115" t="s">
        <v>401</v>
      </c>
      <c r="E115" s="29">
        <v>30202</v>
      </c>
      <c r="F115" s="173">
        <f>+ROUND(+'MODELLO LA'!F65,0)</f>
        <v>22050</v>
      </c>
      <c r="G115" s="173">
        <f>+ROUND(+'MODELLO LA'!G65,0)</f>
        <v>657</v>
      </c>
      <c r="H115" s="173">
        <f>+ROUND(+'MODELLO LA'!H65,0)</f>
        <v>23</v>
      </c>
      <c r="I115" s="173">
        <f>+ROUND(+'MODELLO LA'!I65,0)</f>
        <v>7611</v>
      </c>
      <c r="J115" s="173">
        <f>+ROUND(+'MODELLO LA'!J65,0)</f>
        <v>21455</v>
      </c>
      <c r="K115" s="173">
        <f>+ROUND(+'MODELLO LA'!K65,0)</f>
        <v>38219</v>
      </c>
      <c r="L115" s="173">
        <f>+ROUND(+'MODELLO LA'!L65,0)</f>
        <v>0</v>
      </c>
      <c r="M115" s="173">
        <f>+ROUND(+'MODELLO LA'!M65,0)</f>
        <v>7402</v>
      </c>
      <c r="N115" s="173">
        <f>+ROUND(+'MODELLO LA'!N65,0)</f>
        <v>5857</v>
      </c>
      <c r="O115" s="173">
        <f>+ROUND(+'MODELLO LA'!O65,0)</f>
        <v>5974</v>
      </c>
      <c r="P115" s="173">
        <f>+ROUND(+'MODELLO LA'!P65,0)</f>
        <v>250</v>
      </c>
      <c r="Q115" s="173">
        <f>+ROUND(+'MODELLO LA'!Q65,0)</f>
        <v>9738</v>
      </c>
      <c r="R115" s="174">
        <f t="shared" si="7"/>
        <v>119236</v>
      </c>
      <c r="S115" s="30">
        <v>0</v>
      </c>
      <c r="T115" s="35" t="s">
        <v>399</v>
      </c>
      <c r="U115" t="str">
        <f t="shared" si="2"/>
        <v>030922201430202000220500000065700000023000076110002145500038219000000000000740200005857000059740000025000009738001192360</v>
      </c>
    </row>
    <row r="116" spans="1:21" ht="12.75">
      <c r="A116" s="40" t="s">
        <v>71</v>
      </c>
      <c r="B116" t="str">
        <f>Info!$B$2</f>
        <v>922</v>
      </c>
      <c r="C116" t="str">
        <f>Info!$B$3</f>
        <v>2014</v>
      </c>
      <c r="D116" t="s">
        <v>401</v>
      </c>
      <c r="E116" s="29">
        <v>30300</v>
      </c>
      <c r="F116" s="173">
        <f>+ROUND(+'MODELLO LA'!F66,0)</f>
        <v>0</v>
      </c>
      <c r="G116" s="173">
        <f>+ROUND(+'MODELLO LA'!G66,0)</f>
        <v>0</v>
      </c>
      <c r="H116" s="173">
        <f>+ROUND(+'MODELLO LA'!H66,0)</f>
        <v>0</v>
      </c>
      <c r="I116" s="173">
        <f>+ROUND(+'MODELLO LA'!I66,0)</f>
        <v>0</v>
      </c>
      <c r="J116" s="173">
        <f>+ROUND(+'MODELLO LA'!J66,0)</f>
        <v>0</v>
      </c>
      <c r="K116" s="173">
        <f>+ROUND(+'MODELLO LA'!K66,0)</f>
        <v>0</v>
      </c>
      <c r="L116" s="173">
        <f>+ROUND(+'MODELLO LA'!L66,0)</f>
        <v>0</v>
      </c>
      <c r="M116" s="173">
        <f>+ROUND(+'MODELLO LA'!M66,0)</f>
        <v>0</v>
      </c>
      <c r="N116" s="173">
        <f>+ROUND(+'MODELLO LA'!N66,0)</f>
        <v>0</v>
      </c>
      <c r="O116" s="173">
        <f>+ROUND(+'MODELLO LA'!O66,0)</f>
        <v>0</v>
      </c>
      <c r="P116" s="173">
        <f>+ROUND(+'MODELLO LA'!P66,0)</f>
        <v>0</v>
      </c>
      <c r="Q116" s="173">
        <f>+ROUND(+'MODELLO LA'!Q66,0)</f>
        <v>0</v>
      </c>
      <c r="R116" s="174">
        <f t="shared" si="7"/>
        <v>0</v>
      </c>
      <c r="S116" s="30">
        <v>0</v>
      </c>
      <c r="T116" s="35" t="s">
        <v>399</v>
      </c>
      <c r="U116" t="str">
        <f t="shared" si="2"/>
        <v>030922201430300000000000000000000000000000000000000000000000000000000000000000000000000000000000000000000000000000000000</v>
      </c>
    </row>
    <row r="117" spans="1:21" ht="12.75">
      <c r="A117" s="40" t="s">
        <v>71</v>
      </c>
      <c r="B117" t="str">
        <f>Info!$B$2</f>
        <v>922</v>
      </c>
      <c r="C117" t="str">
        <f>Info!$B$3</f>
        <v>2014</v>
      </c>
      <c r="D117" t="s">
        <v>401</v>
      </c>
      <c r="E117" s="29">
        <v>30400</v>
      </c>
      <c r="F117" s="173">
        <f>+ROUND(+'MODELLO LA'!F67,0)</f>
        <v>0</v>
      </c>
      <c r="G117" s="173">
        <f>+ROUND(+'MODELLO LA'!G67,0)</f>
        <v>0</v>
      </c>
      <c r="H117" s="173">
        <f>+ROUND(+'MODELLO LA'!H67,0)</f>
        <v>0</v>
      </c>
      <c r="I117" s="173">
        <f>+ROUND(+'MODELLO LA'!I67,0)</f>
        <v>0</v>
      </c>
      <c r="J117" s="173">
        <f>+ROUND(+'MODELLO LA'!J67,0)</f>
        <v>0</v>
      </c>
      <c r="K117" s="173">
        <f>+ROUND(+'MODELLO LA'!K67,0)</f>
        <v>0</v>
      </c>
      <c r="L117" s="173">
        <f>+ROUND(+'MODELLO LA'!L67,0)</f>
        <v>0</v>
      </c>
      <c r="M117" s="173">
        <f>+ROUND(+'MODELLO LA'!M67,0)</f>
        <v>0</v>
      </c>
      <c r="N117" s="173">
        <f>+ROUND(+'MODELLO LA'!N67,0)</f>
        <v>0</v>
      </c>
      <c r="O117" s="173">
        <f>+ROUND(+'MODELLO LA'!O67,0)</f>
        <v>0</v>
      </c>
      <c r="P117" s="173">
        <f>+ROUND(+'MODELLO LA'!P67,0)</f>
        <v>0</v>
      </c>
      <c r="Q117" s="173">
        <f>+ROUND(+'MODELLO LA'!Q67,0)</f>
        <v>0</v>
      </c>
      <c r="R117" s="174">
        <f t="shared" si="7"/>
        <v>0</v>
      </c>
      <c r="S117" s="30">
        <v>0</v>
      </c>
      <c r="T117" s="35" t="s">
        <v>399</v>
      </c>
      <c r="U117" t="str">
        <f t="shared" si="2"/>
        <v>030922201430400000000000000000000000000000000000000000000000000000000000000000000000000000000000000000000000000000000000</v>
      </c>
    </row>
    <row r="118" spans="1:21" ht="12.75">
      <c r="A118" s="40" t="s">
        <v>71</v>
      </c>
      <c r="B118" t="str">
        <f>Info!$B$2</f>
        <v>922</v>
      </c>
      <c r="C118" t="str">
        <f>Info!$B$3</f>
        <v>2014</v>
      </c>
      <c r="D118" t="s">
        <v>401</v>
      </c>
      <c r="E118" s="29">
        <v>30500</v>
      </c>
      <c r="F118" s="173">
        <f>+ROUND(+'MODELLO LA'!F68,0)</f>
        <v>0</v>
      </c>
      <c r="G118" s="173">
        <f>+ROUND(+'MODELLO LA'!G68,0)</f>
        <v>0</v>
      </c>
      <c r="H118" s="173">
        <f>+ROUND(+'MODELLO LA'!H68,0)</f>
        <v>0</v>
      </c>
      <c r="I118" s="173">
        <f>+ROUND(+'MODELLO LA'!I68,0)</f>
        <v>0</v>
      </c>
      <c r="J118" s="173">
        <f>+ROUND(+'MODELLO LA'!J68,0)</f>
        <v>0</v>
      </c>
      <c r="K118" s="173">
        <f>+ROUND(+'MODELLO LA'!K68,0)</f>
        <v>0</v>
      </c>
      <c r="L118" s="173">
        <f>+ROUND(+'MODELLO LA'!L68,0)</f>
        <v>0</v>
      </c>
      <c r="M118" s="173">
        <f>+ROUND(+'MODELLO LA'!M68,0)</f>
        <v>0</v>
      </c>
      <c r="N118" s="173">
        <f>+ROUND(+'MODELLO LA'!N68,0)</f>
        <v>0</v>
      </c>
      <c r="O118" s="173">
        <f>+ROUND(+'MODELLO LA'!O68,0)</f>
        <v>0</v>
      </c>
      <c r="P118" s="173">
        <f>+ROUND(+'MODELLO LA'!P68,0)</f>
        <v>0</v>
      </c>
      <c r="Q118" s="173">
        <f>+ROUND(+'MODELLO LA'!Q68,0)</f>
        <v>0</v>
      </c>
      <c r="R118" s="174">
        <f t="shared" si="7"/>
        <v>0</v>
      </c>
      <c r="S118" s="30">
        <v>0</v>
      </c>
      <c r="T118" s="35" t="s">
        <v>399</v>
      </c>
      <c r="U118" t="str">
        <f t="shared" si="2"/>
        <v>030922201430500000000000000000000000000000000000000000000000000000000000000000000000000000000000000000000000000000000000</v>
      </c>
    </row>
    <row r="119" spans="1:21" ht="12.75">
      <c r="A119" s="40" t="s">
        <v>71</v>
      </c>
      <c r="B119" t="str">
        <f>Info!$B$2</f>
        <v>922</v>
      </c>
      <c r="C119" t="str">
        <f>Info!$B$3</f>
        <v>2014</v>
      </c>
      <c r="D119" t="s">
        <v>401</v>
      </c>
      <c r="E119" s="29">
        <v>30600</v>
      </c>
      <c r="F119" s="173">
        <f>+ROUND(+'MODELLO LA'!F69,0)</f>
        <v>362</v>
      </c>
      <c r="G119" s="173">
        <f>+ROUND(+'MODELLO LA'!G69,0)</f>
        <v>11</v>
      </c>
      <c r="H119" s="173">
        <f>+ROUND(+'MODELLO LA'!H69,0)</f>
        <v>0</v>
      </c>
      <c r="I119" s="173">
        <f>+ROUND(+'MODELLO LA'!I69,0)</f>
        <v>0</v>
      </c>
      <c r="J119" s="173">
        <f>+ROUND(+'MODELLO LA'!J69,0)</f>
        <v>0</v>
      </c>
      <c r="K119" s="173">
        <f>+ROUND(+'MODELLO LA'!K69,0)</f>
        <v>0</v>
      </c>
      <c r="L119" s="173">
        <f>+ROUND(+'MODELLO LA'!L69,0)</f>
        <v>0</v>
      </c>
      <c r="M119" s="173">
        <f>+ROUND(+'MODELLO LA'!M69,0)</f>
        <v>0</v>
      </c>
      <c r="N119" s="173">
        <f>+ROUND(+'MODELLO LA'!N69,0)</f>
        <v>0</v>
      </c>
      <c r="O119" s="173">
        <f>+ROUND(+'MODELLO LA'!O69,0)</f>
        <v>0</v>
      </c>
      <c r="P119" s="173">
        <f>+ROUND(+'MODELLO LA'!P69,0)</f>
        <v>0</v>
      </c>
      <c r="Q119" s="173">
        <f>+ROUND(+'MODELLO LA'!Q69,0)</f>
        <v>0</v>
      </c>
      <c r="R119" s="174">
        <f t="shared" si="7"/>
        <v>373</v>
      </c>
      <c r="S119" s="30">
        <v>0</v>
      </c>
      <c r="T119" s="35" t="s">
        <v>399</v>
      </c>
      <c r="U119" t="str">
        <f t="shared" si="2"/>
        <v>030922201430600000003620000001100000000000000000000000000000000000000000000000000000000000000000000000000000000000003730</v>
      </c>
    </row>
    <row r="120" spans="1:21" ht="12.75">
      <c r="A120" s="40" t="s">
        <v>71</v>
      </c>
      <c r="B120" t="str">
        <f>Info!$B$2</f>
        <v>922</v>
      </c>
      <c r="C120" t="str">
        <f>Info!$B$3</f>
        <v>2014</v>
      </c>
      <c r="D120" t="s">
        <v>401</v>
      </c>
      <c r="E120" s="29">
        <v>30700</v>
      </c>
      <c r="F120" s="173">
        <f>+ROUND(+'MODELLO LA'!F70,0)</f>
        <v>0</v>
      </c>
      <c r="G120" s="173">
        <f>+ROUND(+'MODELLO LA'!G70,0)</f>
        <v>0</v>
      </c>
      <c r="H120" s="173">
        <f>+ROUND(+'MODELLO LA'!H70,0)</f>
        <v>0</v>
      </c>
      <c r="I120" s="173">
        <f>+ROUND(+'MODELLO LA'!I70,0)</f>
        <v>0</v>
      </c>
      <c r="J120" s="173">
        <f>+ROUND(+'MODELLO LA'!J70,0)</f>
        <v>249</v>
      </c>
      <c r="K120" s="173">
        <f>+ROUND(+'MODELLO LA'!K70,0)</f>
        <v>855</v>
      </c>
      <c r="L120" s="173">
        <f>+ROUND(+'MODELLO LA'!L70,0)</f>
        <v>0</v>
      </c>
      <c r="M120" s="173">
        <f>+ROUND(+'MODELLO LA'!M70,0)</f>
        <v>137</v>
      </c>
      <c r="N120" s="173">
        <f>+ROUND(+'MODELLO LA'!N70,0)</f>
        <v>237</v>
      </c>
      <c r="O120" s="173">
        <f>+ROUND(+'MODELLO LA'!O70,0)</f>
        <v>127</v>
      </c>
      <c r="P120" s="173">
        <f>+ROUND(+'MODELLO LA'!P70,0)</f>
        <v>5</v>
      </c>
      <c r="Q120" s="173">
        <f>+ROUND(+'MODELLO LA'!Q70,0)</f>
        <v>76</v>
      </c>
      <c r="R120" s="174">
        <f t="shared" si="7"/>
        <v>1686</v>
      </c>
      <c r="S120" s="30">
        <v>0</v>
      </c>
      <c r="T120" s="35" t="s">
        <v>399</v>
      </c>
      <c r="U120" t="str">
        <f t="shared" si="2"/>
        <v>030922201430700000000000000000000000000000000000000024900000855000000000000013700000237000001270000000500000076000016860</v>
      </c>
    </row>
    <row r="121" spans="1:21" ht="12.75">
      <c r="A121" s="40" t="s">
        <v>71</v>
      </c>
      <c r="B121" t="str">
        <f>Info!$B$2</f>
        <v>922</v>
      </c>
      <c r="C121" t="str">
        <f>Info!$B$3</f>
        <v>2014</v>
      </c>
      <c r="D121" s="31" t="s">
        <v>401</v>
      </c>
      <c r="E121" s="32">
        <v>39999</v>
      </c>
      <c r="F121" s="175">
        <f>SUM(F113:F120)</f>
        <v>22732</v>
      </c>
      <c r="G121" s="175">
        <f aca="true" t="shared" si="8" ref="G121:Q121">SUM(G113:G120)</f>
        <v>684</v>
      </c>
      <c r="H121" s="175">
        <f t="shared" si="8"/>
        <v>23</v>
      </c>
      <c r="I121" s="175">
        <f t="shared" si="8"/>
        <v>7799</v>
      </c>
      <c r="J121" s="175">
        <f t="shared" si="8"/>
        <v>22170</v>
      </c>
      <c r="K121" s="175">
        <f t="shared" si="8"/>
        <v>40039</v>
      </c>
      <c r="L121" s="175">
        <f t="shared" si="8"/>
        <v>0</v>
      </c>
      <c r="M121" s="175">
        <f t="shared" si="8"/>
        <v>7887</v>
      </c>
      <c r="N121" s="175">
        <f t="shared" si="8"/>
        <v>6819</v>
      </c>
      <c r="O121" s="175">
        <f t="shared" si="8"/>
        <v>6309</v>
      </c>
      <c r="P121" s="175">
        <f t="shared" si="8"/>
        <v>264</v>
      </c>
      <c r="Q121" s="175">
        <f t="shared" si="8"/>
        <v>9938</v>
      </c>
      <c r="R121" s="174">
        <f t="shared" si="7"/>
        <v>124664</v>
      </c>
      <c r="S121" s="33">
        <v>0</v>
      </c>
      <c r="T121" s="31" t="s">
        <v>399</v>
      </c>
      <c r="U121" t="str">
        <f t="shared" si="2"/>
        <v>030922201439999000227320000068400000023000077990002217000040039000000000000788700006819000063090000026400009938001246640</v>
      </c>
    </row>
    <row r="122" spans="1:21" ht="12.75">
      <c r="A122" s="40" t="s">
        <v>71</v>
      </c>
      <c r="B122" t="str">
        <f>Info!$B$2</f>
        <v>922</v>
      </c>
      <c r="C122" t="str">
        <f>Info!$B$3</f>
        <v>2014</v>
      </c>
      <c r="D122" s="31" t="s">
        <v>401</v>
      </c>
      <c r="E122" s="32">
        <v>49999</v>
      </c>
      <c r="F122" s="175">
        <f>+F121+F112+F79</f>
        <v>61681</v>
      </c>
      <c r="G122" s="175">
        <f aca="true" t="shared" si="9" ref="G122:Q122">+G121+G112+G79</f>
        <v>1062</v>
      </c>
      <c r="H122" s="175">
        <f t="shared" si="9"/>
        <v>23</v>
      </c>
      <c r="I122" s="175">
        <f t="shared" si="9"/>
        <v>12421</v>
      </c>
      <c r="J122" s="175">
        <f t="shared" si="9"/>
        <v>35843</v>
      </c>
      <c r="K122" s="175">
        <f t="shared" si="9"/>
        <v>62478</v>
      </c>
      <c r="L122" s="175">
        <f t="shared" si="9"/>
        <v>362</v>
      </c>
      <c r="M122" s="175">
        <f t="shared" si="9"/>
        <v>12153</v>
      </c>
      <c r="N122" s="175">
        <f t="shared" si="9"/>
        <v>10963</v>
      </c>
      <c r="O122" s="175">
        <f t="shared" si="9"/>
        <v>9860</v>
      </c>
      <c r="P122" s="175">
        <f t="shared" si="9"/>
        <v>413</v>
      </c>
      <c r="Q122" s="175">
        <f t="shared" si="9"/>
        <v>15583</v>
      </c>
      <c r="R122" s="174">
        <f t="shared" si="7"/>
        <v>222842</v>
      </c>
      <c r="S122" s="30">
        <v>0</v>
      </c>
      <c r="T122" s="31" t="s">
        <v>399</v>
      </c>
      <c r="U122" t="str">
        <f t="shared" si="2"/>
        <v>030922201449999000616810000106200000023000124210003584300062478000003620001215300010963000098600000041300015583002228420</v>
      </c>
    </row>
    <row r="130" spans="6:19" ht="12.75"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4"/>
      <c r="R130" s="37"/>
      <c r="S130" s="34"/>
    </row>
    <row r="131" spans="6:19" ht="12.75"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4"/>
      <c r="R131" s="37"/>
      <c r="S131" s="34"/>
    </row>
    <row r="132" spans="6:19" ht="12.75"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4"/>
      <c r="R132" s="37"/>
      <c r="S132" s="34"/>
    </row>
  </sheetData>
  <sheetProtection password="C7E1" sheet="1"/>
  <printOptions/>
  <pageMargins left="0.75" right="0.75" top="1" bottom="1" header="0.5" footer="0.5"/>
  <pageSetup horizontalDpi="600" verticalDpi="600" orientation="portrait" paperSize="9" r:id="rId1"/>
  <customProperties>
    <customPr name="layoutContexts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75" customWidth="1"/>
  </cols>
  <sheetData>
    <row r="1" ht="12.75">
      <c r="A1" s="276" t="s">
        <v>402</v>
      </c>
    </row>
    <row r="2" ht="12.75">
      <c r="A2" s="276" t="str">
        <f>UPPER(Info!$B$7)</f>
        <v>V1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della Sanità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della Sanità</dc:creator>
  <cp:keywords/>
  <dc:description/>
  <cp:lastModifiedBy>dicristoclementina</cp:lastModifiedBy>
  <cp:lastPrinted>2014-03-04T15:41:44Z</cp:lastPrinted>
  <dcterms:created xsi:type="dcterms:W3CDTF">2003-09-29T10:34:29Z</dcterms:created>
  <dcterms:modified xsi:type="dcterms:W3CDTF">2015-04-27T08:22:28Z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2013-04-15T14:31:40Z</vt:filetime>
  </property>
</Properties>
</file>