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240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Print_Area" localSheetId="0">Foglio1!$A$1:$G$61</definedName>
  </definedNames>
  <calcPr calcId="125725"/>
</workbook>
</file>

<file path=xl/calcChain.xml><?xml version="1.0" encoding="utf-8"?>
<calcChain xmlns="http://schemas.openxmlformats.org/spreadsheetml/2006/main">
  <c r="F51" i="1"/>
  <c r="G51"/>
  <c r="G9"/>
  <c r="F9"/>
  <c r="G6"/>
  <c r="F6"/>
  <c r="D4"/>
  <c r="G4" s="1"/>
  <c r="C4"/>
  <c r="F4" s="1"/>
  <c r="B2"/>
  <c r="A2"/>
  <c r="A1"/>
  <c r="G12" l="1"/>
  <c r="F12"/>
  <c r="F15" l="1"/>
  <c r="G15"/>
  <c r="F18" l="1"/>
  <c r="G18"/>
  <c r="G21" l="1"/>
  <c r="F21"/>
  <c r="F24" l="1"/>
  <c r="G24"/>
  <c r="G27" l="1"/>
  <c r="F27"/>
  <c r="F30" l="1"/>
  <c r="G30"/>
  <c r="G33" l="1"/>
  <c r="F33"/>
  <c r="F36" l="1"/>
  <c r="G36"/>
  <c r="G39" l="1"/>
  <c r="F39"/>
  <c r="F42" l="1"/>
  <c r="G42"/>
  <c r="G48" l="1"/>
  <c r="G45"/>
  <c r="F48"/>
  <c r="F45"/>
</calcChain>
</file>

<file path=xl/sharedStrings.xml><?xml version="1.0" encoding="utf-8"?>
<sst xmlns="http://schemas.openxmlformats.org/spreadsheetml/2006/main" count="55" uniqueCount="40">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</sst>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wrapText="1"/>
    </xf>
    <xf numFmtId="41" fontId="4" fillId="0" borderId="3" xfId="5" applyNumberFormat="1" applyFont="1" applyFill="1" applyBorder="1" applyProtection="1"/>
    <xf numFmtId="0" fontId="4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4" xfId="2" applyFont="1" applyBorder="1" applyAlignment="1" applyProtection="1">
      <alignment wrapText="1"/>
    </xf>
    <xf numFmtId="41" fontId="4" fillId="0" borderId="4" xfId="5" applyNumberFormat="1" applyFont="1" applyFill="1" applyBorder="1" applyProtection="1"/>
    <xf numFmtId="0" fontId="4" fillId="0" borderId="4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wrapText="1"/>
    </xf>
    <xf numFmtId="41" fontId="4" fillId="0" borderId="5" xfId="5" applyNumberFormat="1" applyFont="1" applyFill="1" applyBorder="1" applyProtection="1"/>
    <xf numFmtId="0" fontId="4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9" fillId="0" borderId="4" xfId="2" applyFont="1" applyBorder="1" applyAlignment="1" applyProtection="1">
      <alignment wrapText="1"/>
    </xf>
    <xf numFmtId="41" fontId="9" fillId="0" borderId="4" xfId="5" applyNumberFormat="1" applyFont="1" applyFill="1" applyBorder="1" applyProtection="1"/>
    <xf numFmtId="0" fontId="9" fillId="0" borderId="4" xfId="2" applyFont="1" applyBorder="1" applyProtection="1"/>
    <xf numFmtId="10" fontId="10" fillId="0" borderId="4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41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4" xfId="5" applyNumberFormat="1" applyFont="1" applyFill="1" applyBorder="1" applyAlignment="1" applyProtection="1">
      <alignment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anitania/Documents/Documenti/-Documenti/EXCEL/BILANCI/BILANCIO%202019/BPE%202019/FILE%20SCRIBA/bilancio_BPE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2019</v>
          </cell>
        </row>
        <row r="5">
          <cell r="B5" t="str">
            <v>Preventivo</v>
          </cell>
        </row>
      </sheetData>
      <sheetData sheetId="1" refreshError="1"/>
      <sheetData sheetId="2" refreshError="1"/>
      <sheetData sheetId="3">
        <row r="10">
          <cell r="N10" t="str">
            <v>Preconsuntivo al  31/12/2018</v>
          </cell>
          <cell r="O10" t="str">
            <v>Preventivo al  31/12/2019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abSelected="1" topLeftCell="A44" workbookViewId="0">
      <selection activeCell="A61" sqref="A1:G61"/>
    </sheetView>
  </sheetViews>
  <sheetFormatPr defaultRowHeight="15"/>
  <cols>
    <col min="2" max="2" width="39" customWidth="1"/>
    <col min="3" max="3" width="19.140625" customWidth="1"/>
    <col min="4" max="4" width="17.7109375" customWidth="1"/>
    <col min="5" max="5" width="2.28515625" customWidth="1"/>
    <col min="6" max="6" width="17" customWidth="1"/>
    <col min="7" max="7" width="18.7109375" customWidth="1"/>
  </cols>
  <sheetData>
    <row r="1" spans="1:7" s="2" customFormat="1" ht="20.25">
      <c r="A1" s="1" t="str">
        <f>"FONDAZIONI IRCCS - INDICATORI DI BILANCIO " &amp;[1]Info!$B$5 &amp; " " &amp;[1]Info!$B$3</f>
        <v>FONDAZIONI IRCCS - INDICATORI DI BILANCIO Preventivo 2019</v>
      </c>
      <c r="B1" s="1"/>
      <c r="C1" s="1"/>
      <c r="D1" s="1"/>
      <c r="E1" s="1"/>
      <c r="F1" s="1"/>
      <c r="G1" s="1"/>
    </row>
    <row r="2" spans="1:7" s="2" customFormat="1" ht="16.5">
      <c r="A2" s="3" t="str">
        <f>[1]Info!$B$2</f>
        <v>922</v>
      </c>
      <c r="B2" s="4" t="str">
        <f>[1]Info!$C$2</f>
        <v>FONDAZIONE ISTITUTO NAZIONALE DEI TUMORI- MI</v>
      </c>
    </row>
    <row r="3" spans="1:7" s="2" customFormat="1" ht="16.5"/>
    <row r="4" spans="1:7" s="2" customFormat="1" ht="33">
      <c r="A4" s="5" t="s">
        <v>0</v>
      </c>
      <c r="C4" s="6" t="str">
        <f>+'[1]NI-Tot'!N10</f>
        <v>Preconsuntivo al  31/12/2018</v>
      </c>
      <c r="D4" s="6" t="str">
        <f>+'[1]NI-Tot'!O10</f>
        <v>Preventivo al  31/12/2019</v>
      </c>
      <c r="E4" s="7"/>
      <c r="F4" s="8" t="str">
        <f>+C4</f>
        <v>Preconsuntivo al  31/12/2018</v>
      </c>
      <c r="G4" s="8" t="str">
        <f>+D4</f>
        <v>Preventivo al  31/12/2019</v>
      </c>
    </row>
    <row r="5" spans="1:7" s="2" customFormat="1" ht="16.5"/>
    <row r="6" spans="1:7" s="2" customFormat="1" ht="16.5">
      <c r="A6" s="9" t="s">
        <v>1</v>
      </c>
      <c r="B6" s="10" t="s">
        <v>2</v>
      </c>
      <c r="C6" s="11">
        <v>75578000</v>
      </c>
      <c r="D6" s="11">
        <v>75875000</v>
      </c>
      <c r="E6" s="12"/>
      <c r="F6" s="13">
        <f>+C6/C7</f>
        <v>0.39863286091786088</v>
      </c>
      <c r="G6" s="13">
        <f>IF(D7=0,0,+D6/D7)</f>
        <v>0.39274405475308144</v>
      </c>
    </row>
    <row r="7" spans="1:7" s="2" customFormat="1" ht="16.5">
      <c r="A7" s="9"/>
      <c r="B7" s="14" t="s">
        <v>3</v>
      </c>
      <c r="C7" s="15">
        <v>189593000</v>
      </c>
      <c r="D7" s="15">
        <v>193191976</v>
      </c>
      <c r="E7" s="16"/>
      <c r="F7" s="17"/>
      <c r="G7" s="17"/>
    </row>
    <row r="8" spans="1:7" s="2" customFormat="1" ht="17.25">
      <c r="B8" s="18"/>
      <c r="C8" s="19"/>
      <c r="D8" s="19"/>
      <c r="F8" s="20"/>
      <c r="G8" s="20"/>
    </row>
    <row r="9" spans="1:7" s="2" customFormat="1" ht="16.5">
      <c r="A9" s="9" t="s">
        <v>4</v>
      </c>
      <c r="B9" s="10" t="s">
        <v>5</v>
      </c>
      <c r="C9" s="21">
        <v>121623000</v>
      </c>
      <c r="D9" s="21">
        <v>122594477</v>
      </c>
      <c r="E9" s="12"/>
      <c r="F9" s="13">
        <f>+C9/C10</f>
        <v>0.64149520288196293</v>
      </c>
      <c r="G9" s="13">
        <f>IF(D10=0,0,+D9/D10)</f>
        <v>0.63457333755931977</v>
      </c>
    </row>
    <row r="10" spans="1:7" s="2" customFormat="1" ht="16.5">
      <c r="A10" s="9"/>
      <c r="B10" s="14" t="s">
        <v>3</v>
      </c>
      <c r="C10" s="15">
        <v>189593000</v>
      </c>
      <c r="D10" s="15">
        <v>193191976</v>
      </c>
      <c r="E10" s="16"/>
      <c r="F10" s="17"/>
      <c r="G10" s="17"/>
    </row>
    <row r="11" spans="1:7" s="2" customFormat="1" ht="16.5">
      <c r="B11" s="18"/>
      <c r="C11" s="19"/>
      <c r="D11" s="19"/>
      <c r="F11" s="22"/>
      <c r="G11" s="22"/>
    </row>
    <row r="12" spans="1:7" s="2" customFormat="1" ht="16.5">
      <c r="A12" s="9" t="s">
        <v>6</v>
      </c>
      <c r="B12" s="23" t="s">
        <v>7</v>
      </c>
      <c r="C12" s="24">
        <v>75537000</v>
      </c>
      <c r="D12" s="24">
        <v>76709325</v>
      </c>
      <c r="E12" s="25"/>
      <c r="F12" s="26">
        <f>+C12/C13</f>
        <v>0.39841660820810892</v>
      </c>
      <c r="G12" s="13">
        <f>IF(D13=0,0,+D12/D13)</f>
        <v>0.39706268649584081</v>
      </c>
    </row>
    <row r="13" spans="1:7" s="2" customFormat="1" ht="16.5">
      <c r="A13" s="9"/>
      <c r="B13" s="27" t="s">
        <v>3</v>
      </c>
      <c r="C13" s="28">
        <v>189593000</v>
      </c>
      <c r="D13" s="28">
        <v>193191976</v>
      </c>
      <c r="E13" s="29"/>
      <c r="F13" s="30"/>
      <c r="G13" s="30"/>
    </row>
    <row r="14" spans="1:7" s="2" customFormat="1" ht="16.5">
      <c r="A14" s="5"/>
      <c r="B14" s="18"/>
      <c r="C14" s="19"/>
      <c r="D14" s="19"/>
      <c r="F14" s="22"/>
      <c r="G14" s="22"/>
    </row>
    <row r="15" spans="1:7" s="2" customFormat="1" ht="17.25">
      <c r="A15" s="9" t="s">
        <v>8</v>
      </c>
      <c r="B15" s="31" t="s">
        <v>9</v>
      </c>
      <c r="C15" s="32">
        <v>56247000</v>
      </c>
      <c r="D15" s="32">
        <v>58767660</v>
      </c>
      <c r="E15" s="33"/>
      <c r="F15" s="34">
        <f>+C15/C16</f>
        <v>0.29667234549798782</v>
      </c>
      <c r="G15" s="13">
        <f>IF(D16=0,0,+D15/D16)</f>
        <v>0.30419306855684319</v>
      </c>
    </row>
    <row r="16" spans="1:7" s="2" customFormat="1" ht="30">
      <c r="A16" s="9"/>
      <c r="B16" s="35" t="s">
        <v>3</v>
      </c>
      <c r="C16" s="36">
        <v>189593000</v>
      </c>
      <c r="D16" s="36">
        <v>193191976</v>
      </c>
      <c r="E16" s="37"/>
      <c r="F16" s="38"/>
      <c r="G16" s="38"/>
    </row>
    <row r="17" spans="1:7" s="2" customFormat="1" ht="16.5">
      <c r="A17" s="39"/>
      <c r="B17" s="39"/>
      <c r="C17" s="40"/>
      <c r="D17" s="40"/>
      <c r="E17" s="39"/>
      <c r="F17" s="39"/>
      <c r="G17" s="39"/>
    </row>
    <row r="18" spans="1:7" s="2" customFormat="1" ht="17.25">
      <c r="A18" s="9" t="s">
        <v>10</v>
      </c>
      <c r="B18" s="31" t="s">
        <v>11</v>
      </c>
      <c r="C18" s="32">
        <v>4838000</v>
      </c>
      <c r="D18" s="32">
        <v>4507424</v>
      </c>
      <c r="E18" s="33"/>
      <c r="F18" s="34">
        <f>+C18/C19</f>
        <v>2.5517819750729195E-2</v>
      </c>
      <c r="G18" s="13">
        <f>IF(D19=0,0,+D18/D19)</f>
        <v>2.3331320965421464E-2</v>
      </c>
    </row>
    <row r="19" spans="1:7" s="2" customFormat="1" ht="30">
      <c r="A19" s="9"/>
      <c r="B19" s="35" t="s">
        <v>3</v>
      </c>
      <c r="C19" s="36">
        <v>189593000</v>
      </c>
      <c r="D19" s="36">
        <v>193191976</v>
      </c>
      <c r="E19" s="37"/>
      <c r="F19" s="38"/>
      <c r="G19" s="38"/>
    </row>
    <row r="20" spans="1:7" s="2" customFormat="1" ht="16.5">
      <c r="A20" s="39"/>
      <c r="B20" s="39"/>
      <c r="C20" s="40"/>
      <c r="D20" s="40"/>
      <c r="E20" s="39"/>
      <c r="F20" s="39"/>
      <c r="G20" s="39"/>
    </row>
    <row r="21" spans="1:7" s="2" customFormat="1" ht="30">
      <c r="A21" s="9" t="s">
        <v>12</v>
      </c>
      <c r="B21" s="31" t="s">
        <v>13</v>
      </c>
      <c r="C21" s="32">
        <v>1204000</v>
      </c>
      <c r="D21" s="32">
        <v>1205000</v>
      </c>
      <c r="E21" s="33"/>
      <c r="F21" s="34">
        <f>+C21/C22</f>
        <v>6.3504454278375255E-3</v>
      </c>
      <c r="G21" s="13">
        <f>IF(D22=0,0,+D21/D22)</f>
        <v>6.237319090312529E-3</v>
      </c>
    </row>
    <row r="22" spans="1:7" s="2" customFormat="1" ht="30">
      <c r="A22" s="9"/>
      <c r="B22" s="35" t="s">
        <v>3</v>
      </c>
      <c r="C22" s="36">
        <v>189593000</v>
      </c>
      <c r="D22" s="36">
        <v>193191976</v>
      </c>
      <c r="E22" s="37"/>
      <c r="F22" s="38"/>
      <c r="G22" s="38"/>
    </row>
    <row r="23" spans="1:7" s="2" customFormat="1" ht="16.5">
      <c r="A23" s="39"/>
      <c r="B23" s="39"/>
      <c r="C23" s="40"/>
      <c r="D23" s="40"/>
      <c r="E23" s="39"/>
      <c r="F23" s="39"/>
      <c r="G23" s="39"/>
    </row>
    <row r="24" spans="1:7" s="2" customFormat="1" ht="17.25">
      <c r="A24" s="9" t="s">
        <v>14</v>
      </c>
      <c r="B24" s="31" t="s">
        <v>15</v>
      </c>
      <c r="C24" s="32">
        <v>1330000</v>
      </c>
      <c r="D24" s="32">
        <v>1419000</v>
      </c>
      <c r="E24" s="33"/>
      <c r="F24" s="34">
        <f>+C24/C25</f>
        <v>7.0150269260995926E-3</v>
      </c>
      <c r="G24" s="13">
        <f>IF(D25=0,0,+D24/D25)</f>
        <v>7.3450255511647126E-3</v>
      </c>
    </row>
    <row r="25" spans="1:7" s="2" customFormat="1" ht="30">
      <c r="A25" s="9"/>
      <c r="B25" s="35" t="s">
        <v>3</v>
      </c>
      <c r="C25" s="36">
        <v>189593000</v>
      </c>
      <c r="D25" s="36">
        <v>193191976</v>
      </c>
      <c r="E25" s="37"/>
      <c r="F25" s="38"/>
      <c r="G25" s="38"/>
    </row>
    <row r="26" spans="1:7" s="2" customFormat="1" ht="16.5">
      <c r="C26" s="19"/>
      <c r="D26" s="19"/>
    </row>
    <row r="27" spans="1:7" s="2" customFormat="1" ht="16.5">
      <c r="A27" s="9" t="s">
        <v>16</v>
      </c>
      <c r="B27" s="23" t="s">
        <v>17</v>
      </c>
      <c r="C27" s="24">
        <v>711000</v>
      </c>
      <c r="D27" s="24">
        <v>652434</v>
      </c>
      <c r="E27" s="25"/>
      <c r="F27" s="26">
        <f>+C27/C28</f>
        <v>3.7501384544788045E-3</v>
      </c>
      <c r="G27" s="13">
        <f>IF(D28=0,0,+D27/D28)</f>
        <v>3.3771278368207175E-3</v>
      </c>
    </row>
    <row r="28" spans="1:7" s="2" customFormat="1" ht="16.5">
      <c r="A28" s="9"/>
      <c r="B28" s="27" t="s">
        <v>3</v>
      </c>
      <c r="C28" s="28">
        <v>189593000</v>
      </c>
      <c r="D28" s="28">
        <v>193191976</v>
      </c>
      <c r="E28" s="29"/>
      <c r="F28" s="30"/>
      <c r="G28" s="30"/>
    </row>
    <row r="29" spans="1:7" s="2" customFormat="1" ht="16.5">
      <c r="A29" s="5"/>
      <c r="B29" s="18"/>
      <c r="C29" s="19"/>
      <c r="D29" s="19"/>
      <c r="F29" s="22"/>
      <c r="G29" s="22"/>
    </row>
    <row r="30" spans="1:7" s="2" customFormat="1" ht="49.5">
      <c r="A30" s="9" t="s">
        <v>18</v>
      </c>
      <c r="B30" s="23" t="s">
        <v>19</v>
      </c>
      <c r="C30" s="41">
        <v>1780000</v>
      </c>
      <c r="D30" s="41">
        <v>1715076</v>
      </c>
      <c r="E30" s="25"/>
      <c r="F30" s="26">
        <f>+C30/C31</f>
        <v>9.3885322770355453E-3</v>
      </c>
      <c r="G30" s="13">
        <f>IF(D31=0,0,+D30/D31)</f>
        <v>8.877573673142616E-3</v>
      </c>
    </row>
    <row r="31" spans="1:7" s="2" customFormat="1" ht="16.5">
      <c r="A31" s="9"/>
      <c r="B31" s="27" t="s">
        <v>3</v>
      </c>
      <c r="C31" s="28">
        <v>189593000</v>
      </c>
      <c r="D31" s="28">
        <v>193191976</v>
      </c>
      <c r="E31" s="29"/>
      <c r="F31" s="30"/>
      <c r="G31" s="30"/>
    </row>
    <row r="32" spans="1:7" s="2" customFormat="1" ht="16.5">
      <c r="A32" s="5"/>
      <c r="B32" s="18"/>
      <c r="C32" s="19"/>
      <c r="D32" s="19"/>
      <c r="F32" s="22"/>
      <c r="G32" s="22"/>
    </row>
    <row r="33" spans="1:7" s="2" customFormat="1" ht="33">
      <c r="A33" s="9" t="s">
        <v>20</v>
      </c>
      <c r="B33" s="23" t="s">
        <v>21</v>
      </c>
      <c r="C33" s="41">
        <v>1312000</v>
      </c>
      <c r="D33" s="41">
        <v>1266024</v>
      </c>
      <c r="E33" s="25"/>
      <c r="F33" s="26">
        <f>+C33/C34</f>
        <v>6.9200867120621538E-3</v>
      </c>
      <c r="G33" s="13">
        <f>IF(D34=0,0,+D33/D34)</f>
        <v>6.5531914224015182E-3</v>
      </c>
    </row>
    <row r="34" spans="1:7" s="2" customFormat="1" ht="16.5">
      <c r="A34" s="9"/>
      <c r="B34" s="27" t="s">
        <v>3</v>
      </c>
      <c r="C34" s="28">
        <v>189593000</v>
      </c>
      <c r="D34" s="28">
        <v>193191976</v>
      </c>
      <c r="E34" s="29"/>
      <c r="F34" s="30"/>
      <c r="G34" s="30"/>
    </row>
    <row r="35" spans="1:7" s="2" customFormat="1" ht="16.5">
      <c r="A35" s="5"/>
      <c r="B35" s="18"/>
      <c r="C35" s="19"/>
      <c r="D35" s="19"/>
      <c r="F35" s="22"/>
      <c r="G35" s="22"/>
    </row>
    <row r="36" spans="1:7" s="2" customFormat="1" ht="16.5">
      <c r="A36" s="9" t="s">
        <v>22</v>
      </c>
      <c r="B36" s="23" t="s">
        <v>23</v>
      </c>
      <c r="C36" s="24">
        <v>17416000</v>
      </c>
      <c r="D36" s="24">
        <v>17432604</v>
      </c>
      <c r="E36" s="25"/>
      <c r="F36" s="26">
        <f>+C36/C37</f>
        <v>9.1859931537556769E-2</v>
      </c>
      <c r="G36" s="13">
        <f>IF(D37=0,0,+D36/D37)</f>
        <v>9.0234617197558972E-2</v>
      </c>
    </row>
    <row r="37" spans="1:7" s="2" customFormat="1" ht="16.5">
      <c r="A37" s="9"/>
      <c r="B37" s="27" t="s">
        <v>3</v>
      </c>
      <c r="C37" s="28">
        <v>189593000</v>
      </c>
      <c r="D37" s="28">
        <v>193191976</v>
      </c>
      <c r="E37" s="29"/>
      <c r="F37" s="30"/>
      <c r="G37" s="30"/>
    </row>
    <row r="38" spans="1:7" s="2" customFormat="1" ht="16.5">
      <c r="A38" s="5"/>
      <c r="B38" s="18"/>
      <c r="C38" s="19"/>
      <c r="D38" s="19"/>
      <c r="F38" s="22"/>
      <c r="G38" s="22"/>
    </row>
    <row r="39" spans="1:7" s="2" customFormat="1" ht="49.5">
      <c r="A39" s="42" t="s">
        <v>24</v>
      </c>
      <c r="B39" s="23" t="s">
        <v>25</v>
      </c>
      <c r="C39" s="41">
        <v>534000</v>
      </c>
      <c r="D39" s="41">
        <v>405327</v>
      </c>
      <c r="E39" s="25"/>
      <c r="F39" s="26">
        <f>+C39/C40</f>
        <v>2.8165596831106633E-3</v>
      </c>
      <c r="G39" s="13">
        <f>IF(D40=0,0,+D39/D40)</f>
        <v>2.0980529750366031E-3</v>
      </c>
    </row>
    <row r="40" spans="1:7" s="2" customFormat="1" ht="16.5">
      <c r="A40" s="43"/>
      <c r="B40" s="27" t="s">
        <v>3</v>
      </c>
      <c r="C40" s="28">
        <v>189593000</v>
      </c>
      <c r="D40" s="28">
        <v>193191976</v>
      </c>
      <c r="E40" s="29"/>
      <c r="F40" s="30"/>
      <c r="G40" s="30"/>
    </row>
    <row r="41" spans="1:7" s="2" customFormat="1" ht="16.5">
      <c r="A41" s="5"/>
      <c r="B41" s="18"/>
      <c r="C41" s="19"/>
      <c r="D41" s="19"/>
      <c r="F41" s="22"/>
      <c r="G41" s="22"/>
    </row>
    <row r="42" spans="1:7" s="2" customFormat="1" ht="33">
      <c r="A42" s="42" t="s">
        <v>26</v>
      </c>
      <c r="B42" s="23" t="s">
        <v>27</v>
      </c>
      <c r="C42" s="41">
        <v>8859000</v>
      </c>
      <c r="D42" s="41">
        <v>8698257</v>
      </c>
      <c r="E42" s="25"/>
      <c r="F42" s="26">
        <f>+C42/C43</f>
        <v>4.6726408675425782E-2</v>
      </c>
      <c r="G42" s="13">
        <f>IF(D43=0,0,+D42/D43)</f>
        <v>4.5023904098377254E-2</v>
      </c>
    </row>
    <row r="43" spans="1:7" s="2" customFormat="1" ht="16.5">
      <c r="A43" s="43"/>
      <c r="B43" s="27" t="s">
        <v>3</v>
      </c>
      <c r="C43" s="28">
        <v>189593000</v>
      </c>
      <c r="D43" s="28">
        <v>193191976</v>
      </c>
      <c r="E43" s="29"/>
      <c r="F43" s="30"/>
      <c r="G43" s="30"/>
    </row>
    <row r="44" spans="1:7" s="2" customFormat="1" ht="16.5">
      <c r="A44" s="5"/>
      <c r="B44" s="18"/>
      <c r="C44" s="19"/>
      <c r="D44" s="19"/>
      <c r="F44" s="22"/>
      <c r="G44" s="22"/>
    </row>
    <row r="45" spans="1:7" s="2" customFormat="1" ht="16.5">
      <c r="A45" s="42" t="s">
        <v>28</v>
      </c>
      <c r="B45" s="23" t="s">
        <v>29</v>
      </c>
      <c r="C45" s="24">
        <v>1029000</v>
      </c>
      <c r="D45" s="24">
        <v>1118260</v>
      </c>
      <c r="E45" s="25"/>
      <c r="F45" s="26">
        <f>+C45/C46</f>
        <v>5.4274155691402112E-3</v>
      </c>
      <c r="G45" s="13">
        <f>IF(D46=0,0,+D45/D46)</f>
        <v>5.7883356397783314E-3</v>
      </c>
    </row>
    <row r="46" spans="1:7" s="2" customFormat="1" ht="16.5">
      <c r="A46" s="43"/>
      <c r="B46" s="27" t="s">
        <v>3</v>
      </c>
      <c r="C46" s="28">
        <v>189593000</v>
      </c>
      <c r="D46" s="28">
        <v>193191976</v>
      </c>
      <c r="E46" s="29"/>
      <c r="F46" s="30"/>
      <c r="G46" s="30"/>
    </row>
    <row r="47" spans="1:7" s="2" customFormat="1" ht="16.5">
      <c r="B47" s="18"/>
      <c r="C47" s="19"/>
      <c r="D47" s="19"/>
      <c r="F47" s="22"/>
      <c r="G47" s="22"/>
    </row>
    <row r="48" spans="1:7" s="2" customFormat="1" ht="16.5">
      <c r="A48" s="44" t="s">
        <v>30</v>
      </c>
      <c r="B48" s="10" t="s">
        <v>31</v>
      </c>
      <c r="C48" s="11">
        <v>216851000</v>
      </c>
      <c r="D48" s="11">
        <v>206996607</v>
      </c>
      <c r="E48" s="12"/>
      <c r="F48" s="13">
        <f>+C48/C49</f>
        <v>1.1437711307906937</v>
      </c>
      <c r="G48" s="13">
        <f>IF(D49=0,0,+D48/D49)</f>
        <v>1.071455509104581</v>
      </c>
    </row>
    <row r="49" spans="1:7" s="2" customFormat="1" ht="16.5">
      <c r="A49" s="45"/>
      <c r="B49" s="14" t="s">
        <v>3</v>
      </c>
      <c r="C49" s="15">
        <v>189593000</v>
      </c>
      <c r="D49" s="15">
        <v>193191976</v>
      </c>
      <c r="E49" s="16"/>
      <c r="F49" s="17"/>
      <c r="G49" s="17"/>
    </row>
    <row r="50" spans="1:7" s="2" customFormat="1" ht="16.5">
      <c r="B50" s="18"/>
      <c r="C50" s="19"/>
      <c r="D50" s="19"/>
      <c r="F50" s="22"/>
      <c r="G50" s="22"/>
    </row>
    <row r="51" spans="1:7" s="2" customFormat="1" ht="16.5">
      <c r="A51" s="44" t="s">
        <v>32</v>
      </c>
      <c r="B51" s="10" t="s">
        <v>31</v>
      </c>
      <c r="C51" s="11">
        <v>216851000</v>
      </c>
      <c r="D51" s="11">
        <v>206996607</v>
      </c>
      <c r="E51" s="12"/>
      <c r="F51" s="13">
        <f>+C51/C52</f>
        <v>1.0497649718498725</v>
      </c>
      <c r="G51" s="13">
        <f>IF(D52=0,0,+D51/D52)</f>
        <v>1</v>
      </c>
    </row>
    <row r="52" spans="1:7" s="2" customFormat="1" ht="33">
      <c r="A52" s="45"/>
      <c r="B52" s="14" t="s">
        <v>33</v>
      </c>
      <c r="C52" s="15">
        <v>206571000</v>
      </c>
      <c r="D52" s="15">
        <v>206996607</v>
      </c>
      <c r="E52" s="16"/>
      <c r="F52" s="17"/>
      <c r="G52" s="17"/>
    </row>
    <row r="53" spans="1:7" s="2" customFormat="1" ht="16.5">
      <c r="F53" s="22"/>
      <c r="G53" s="22"/>
    </row>
    <row r="54" spans="1:7" s="2" customFormat="1" ht="16.5"/>
    <row r="55" spans="1:7" s="2" customFormat="1" ht="16.5"/>
    <row r="56" spans="1:7" s="2" customFormat="1" ht="16.5">
      <c r="A56" s="2" t="s">
        <v>34</v>
      </c>
    </row>
    <row r="57" spans="1:7" s="2" customFormat="1" ht="16.5">
      <c r="A57" s="9" t="s">
        <v>35</v>
      </c>
      <c r="B57" s="9"/>
      <c r="C57" s="9"/>
      <c r="D57" s="9"/>
      <c r="E57" s="9"/>
      <c r="F57" s="9"/>
      <c r="G57" s="9"/>
    </row>
    <row r="58" spans="1:7" s="2" customFormat="1" ht="16.5">
      <c r="A58" s="9" t="s">
        <v>36</v>
      </c>
      <c r="B58" s="9"/>
      <c r="C58" s="9"/>
      <c r="D58" s="9"/>
      <c r="E58" s="9"/>
      <c r="F58" s="9"/>
      <c r="G58" s="9"/>
    </row>
    <row r="59" spans="1:7" s="2" customFormat="1" ht="16.5">
      <c r="A59" s="9" t="s">
        <v>37</v>
      </c>
      <c r="B59" s="9"/>
      <c r="C59" s="9"/>
      <c r="D59" s="9"/>
      <c r="E59" s="9"/>
      <c r="F59" s="9"/>
      <c r="G59" s="9"/>
    </row>
    <row r="60" spans="1:7" s="2" customFormat="1" ht="16.5">
      <c r="A60" s="9" t="s">
        <v>38</v>
      </c>
      <c r="B60" s="9"/>
      <c r="C60" s="9"/>
      <c r="D60" s="9"/>
      <c r="E60" s="9"/>
      <c r="F60" s="9"/>
      <c r="G60" s="9"/>
    </row>
    <row r="61" spans="1:7" s="2" customFormat="1" ht="16.5">
      <c r="A61" s="9" t="s">
        <v>39</v>
      </c>
      <c r="B61" s="9"/>
      <c r="C61" s="9"/>
      <c r="D61" s="9"/>
      <c r="E61" s="9"/>
      <c r="F61" s="9"/>
      <c r="G61" s="9"/>
    </row>
  </sheetData>
  <mergeCells count="17">
    <mergeCell ref="A57:G57"/>
    <mergeCell ref="A58:G58"/>
    <mergeCell ref="A59:G59"/>
    <mergeCell ref="A60:G60"/>
    <mergeCell ref="A61:G61"/>
    <mergeCell ref="A21:A22"/>
    <mergeCell ref="A24:A25"/>
    <mergeCell ref="A27:A28"/>
    <mergeCell ref="A30:A31"/>
    <mergeCell ref="A33:A34"/>
    <mergeCell ref="A36:A37"/>
    <mergeCell ref="A1:G1"/>
    <mergeCell ref="A6:A7"/>
    <mergeCell ref="A9:A10"/>
    <mergeCell ref="A12:A13"/>
    <mergeCell ref="A15:A16"/>
    <mergeCell ref="A18:A19"/>
  </mergeCells>
  <pageMargins left="0.70866141732283472" right="0.70866141732283472" top="0.74803149606299213" bottom="0.74803149606299213" header="0.31496062992125984" footer="0.31496062992125984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magnanitania</dc:creator>
  <cp:lastModifiedBy>magnanitania</cp:lastModifiedBy>
  <cp:lastPrinted>2019-04-30T11:25:24Z</cp:lastPrinted>
  <dcterms:created xsi:type="dcterms:W3CDTF">2019-04-30T11:23:22Z</dcterms:created>
  <dcterms:modified xsi:type="dcterms:W3CDTF">2019-04-30T11:25:36Z</dcterms:modified>
</cp:coreProperties>
</file>