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di cui Modello A TD compl" sheetId="1" r:id="rId1"/>
  </sheets>
  <externalReferences>
    <externalReference r:id="rId2"/>
    <externalReference r:id="rId3"/>
  </externalReferences>
  <definedNames>
    <definedName name="_xlnm.Print_Area" localSheetId="0">'di cui Modello A TD compl'!$A$1:$V$134</definedName>
    <definedName name="VERSIONI">[1]VERSIONI!$A$2:$A$10</definedName>
  </definedNames>
  <calcPr calcId="125725"/>
</workbook>
</file>

<file path=xl/calcChain.xml><?xml version="1.0" encoding="utf-8"?>
<calcChain xmlns="http://schemas.openxmlformats.org/spreadsheetml/2006/main">
  <c r="AB126" i="1"/>
  <c r="S115"/>
  <c r="J115"/>
  <c r="B115"/>
  <c r="U114"/>
  <c r="R114"/>
  <c r="Q114"/>
  <c r="P114"/>
  <c r="O114"/>
  <c r="N114"/>
  <c r="M114"/>
  <c r="K114"/>
  <c r="G114"/>
  <c r="C114"/>
  <c r="U113"/>
  <c r="Q113"/>
  <c r="P113"/>
  <c r="O113"/>
  <c r="N113"/>
  <c r="M113"/>
  <c r="K113"/>
  <c r="J113"/>
  <c r="G113"/>
  <c r="D113"/>
  <c r="C113"/>
  <c r="B113"/>
  <c r="S112"/>
  <c r="J112"/>
  <c r="H112"/>
  <c r="B112"/>
  <c r="S109"/>
  <c r="B109"/>
  <c r="H109" s="1"/>
  <c r="S108"/>
  <c r="H108"/>
  <c r="S107"/>
  <c r="H107"/>
  <c r="U105"/>
  <c r="Q105"/>
  <c r="P105"/>
  <c r="O105"/>
  <c r="N105"/>
  <c r="M105"/>
  <c r="K105"/>
  <c r="G105"/>
  <c r="D105"/>
  <c r="C105"/>
  <c r="U104"/>
  <c r="U106" s="1"/>
  <c r="Q104"/>
  <c r="Q106" s="1"/>
  <c r="P104"/>
  <c r="P106" s="1"/>
  <c r="O104"/>
  <c r="O106" s="1"/>
  <c r="N104"/>
  <c r="N106" s="1"/>
  <c r="M104"/>
  <c r="M106" s="1"/>
  <c r="K104"/>
  <c r="K106" s="1"/>
  <c r="G104"/>
  <c r="G106" s="1"/>
  <c r="D104"/>
  <c r="D106" s="1"/>
  <c r="C104"/>
  <c r="C106" s="1"/>
  <c r="S99"/>
  <c r="J99"/>
  <c r="B99"/>
  <c r="H99" s="1"/>
  <c r="S98"/>
  <c r="J98"/>
  <c r="H98"/>
  <c r="S97"/>
  <c r="J97"/>
  <c r="H97"/>
  <c r="B97"/>
  <c r="S96"/>
  <c r="S105" s="1"/>
  <c r="J96"/>
  <c r="H96"/>
  <c r="H105" s="1"/>
  <c r="S95"/>
  <c r="J95"/>
  <c r="J105" s="1"/>
  <c r="H95"/>
  <c r="J94"/>
  <c r="J93"/>
  <c r="J92"/>
  <c r="J91"/>
  <c r="S90"/>
  <c r="J90"/>
  <c r="H90"/>
  <c r="B90"/>
  <c r="S89"/>
  <c r="J89"/>
  <c r="H89"/>
  <c r="S88"/>
  <c r="J88"/>
  <c r="H88"/>
  <c r="S87"/>
  <c r="S104" s="1"/>
  <c r="S106" s="1"/>
  <c r="J87"/>
  <c r="J104" s="1"/>
  <c r="J106" s="1"/>
  <c r="H87"/>
  <c r="H104" s="1"/>
  <c r="H106" s="1"/>
  <c r="S86"/>
  <c r="J86"/>
  <c r="H86"/>
  <c r="S85"/>
  <c r="J85"/>
  <c r="H85"/>
  <c r="S84"/>
  <c r="J84"/>
  <c r="H84"/>
  <c r="S83"/>
  <c r="J83"/>
  <c r="H83"/>
  <c r="S82"/>
  <c r="J82"/>
  <c r="H82"/>
  <c r="S81"/>
  <c r="J81"/>
  <c r="H81"/>
  <c r="S80"/>
  <c r="J80"/>
  <c r="H80"/>
  <c r="S79"/>
  <c r="J79"/>
  <c r="H79"/>
  <c r="B79"/>
  <c r="S78"/>
  <c r="J78"/>
  <c r="H78"/>
  <c r="S77"/>
  <c r="J77"/>
  <c r="H77"/>
  <c r="S76"/>
  <c r="J76"/>
  <c r="H76"/>
  <c r="S75"/>
  <c r="J75"/>
  <c r="B75"/>
  <c r="H75" s="1"/>
  <c r="S73"/>
  <c r="J73"/>
  <c r="D73"/>
  <c r="D114" s="1"/>
  <c r="B73"/>
  <c r="H73" s="1"/>
  <c r="S72"/>
  <c r="H72"/>
  <c r="S71"/>
  <c r="H71"/>
  <c r="U69"/>
  <c r="Q69"/>
  <c r="P69"/>
  <c r="O69"/>
  <c r="N69"/>
  <c r="M69"/>
  <c r="K69"/>
  <c r="G69"/>
  <c r="C69"/>
  <c r="U68"/>
  <c r="U70" s="1"/>
  <c r="Q68"/>
  <c r="Q70" s="1"/>
  <c r="P68"/>
  <c r="P70" s="1"/>
  <c r="O68"/>
  <c r="O70" s="1"/>
  <c r="N68"/>
  <c r="N70" s="1"/>
  <c r="M68"/>
  <c r="M70" s="1"/>
  <c r="K68"/>
  <c r="K70" s="1"/>
  <c r="G68"/>
  <c r="G70" s="1"/>
  <c r="C68"/>
  <c r="C70" s="1"/>
  <c r="S63"/>
  <c r="J63"/>
  <c r="D63"/>
  <c r="B63"/>
  <c r="H63" s="1"/>
  <c r="S62"/>
  <c r="J62"/>
  <c r="H62"/>
  <c r="S61"/>
  <c r="J61"/>
  <c r="B61"/>
  <c r="B69" s="1"/>
  <c r="S60"/>
  <c r="J60"/>
  <c r="J69" s="1"/>
  <c r="H60"/>
  <c r="S59"/>
  <c r="S69" s="1"/>
  <c r="J59"/>
  <c r="H59"/>
  <c r="S54"/>
  <c r="J54"/>
  <c r="B54"/>
  <c r="H54" s="1"/>
  <c r="S53"/>
  <c r="J53"/>
  <c r="H53"/>
  <c r="S52"/>
  <c r="J52"/>
  <c r="H52"/>
  <c r="S51"/>
  <c r="S68" s="1"/>
  <c r="S70" s="1"/>
  <c r="J51"/>
  <c r="J68" s="1"/>
  <c r="J70" s="1"/>
  <c r="H51"/>
  <c r="S50"/>
  <c r="J50"/>
  <c r="H50"/>
  <c r="S49"/>
  <c r="J49"/>
  <c r="H49"/>
  <c r="S48"/>
  <c r="J48"/>
  <c r="H48"/>
  <c r="S47"/>
  <c r="J47"/>
  <c r="H47"/>
  <c r="S46"/>
  <c r="J46"/>
  <c r="D46"/>
  <c r="B46"/>
  <c r="H46" s="1"/>
  <c r="S45"/>
  <c r="J45"/>
  <c r="B45"/>
  <c r="H45" s="1"/>
  <c r="S44"/>
  <c r="J44"/>
  <c r="B44"/>
  <c r="H44" s="1"/>
  <c r="S43"/>
  <c r="J43"/>
  <c r="B43"/>
  <c r="H43" s="1"/>
  <c r="S42"/>
  <c r="J42"/>
  <c r="H42"/>
  <c r="S41"/>
  <c r="J41"/>
  <c r="D41"/>
  <c r="D68" s="1"/>
  <c r="B41"/>
  <c r="B68" s="1"/>
  <c r="B70" s="1"/>
  <c r="S38"/>
  <c r="S114" s="1"/>
  <c r="J38"/>
  <c r="J114" s="1"/>
  <c r="H38"/>
  <c r="H114" s="1"/>
  <c r="B38"/>
  <c r="B114" s="1"/>
  <c r="S37"/>
  <c r="S113" s="1"/>
  <c r="H37"/>
  <c r="H113" s="1"/>
  <c r="U35"/>
  <c r="Q35"/>
  <c r="P35"/>
  <c r="O35"/>
  <c r="N35"/>
  <c r="M35"/>
  <c r="K35"/>
  <c r="G35"/>
  <c r="C35"/>
  <c r="U34"/>
  <c r="U36" s="1"/>
  <c r="U110" s="1"/>
  <c r="Q34"/>
  <c r="Q36" s="1"/>
  <c r="Q110" s="1"/>
  <c r="P34"/>
  <c r="P36" s="1"/>
  <c r="P110" s="1"/>
  <c r="O34"/>
  <c r="O36" s="1"/>
  <c r="O110" s="1"/>
  <c r="N34"/>
  <c r="N36" s="1"/>
  <c r="N110" s="1"/>
  <c r="M34"/>
  <c r="M36" s="1"/>
  <c r="M110" s="1"/>
  <c r="K34"/>
  <c r="K36" s="1"/>
  <c r="K110" s="1"/>
  <c r="G34"/>
  <c r="G36" s="1"/>
  <c r="G110" s="1"/>
  <c r="D34"/>
  <c r="C34"/>
  <c r="C36" s="1"/>
  <c r="C110" s="1"/>
  <c r="S29"/>
  <c r="J29"/>
  <c r="D29"/>
  <c r="B29"/>
  <c r="H29" s="1"/>
  <c r="S28"/>
  <c r="H28"/>
  <c r="S27"/>
  <c r="H27"/>
  <c r="S26"/>
  <c r="J26"/>
  <c r="D26"/>
  <c r="B26"/>
  <c r="H26" s="1"/>
  <c r="S25"/>
  <c r="J25"/>
  <c r="J35" s="1"/>
  <c r="D25"/>
  <c r="D35" s="1"/>
  <c r="B25"/>
  <c r="B35" s="1"/>
  <c r="S24"/>
  <c r="S35" s="1"/>
  <c r="H24"/>
  <c r="S19"/>
  <c r="J19"/>
  <c r="B19"/>
  <c r="H19" s="1"/>
  <c r="S18"/>
  <c r="J18"/>
  <c r="B18"/>
  <c r="H18" s="1"/>
  <c r="S17"/>
  <c r="H17"/>
  <c r="S16"/>
  <c r="H16"/>
  <c r="S15"/>
  <c r="S34" s="1"/>
  <c r="S36" s="1"/>
  <c r="S110" s="1"/>
  <c r="S124" s="1"/>
  <c r="H15"/>
  <c r="S14"/>
  <c r="H14"/>
  <c r="S13"/>
  <c r="H13"/>
  <c r="B13"/>
  <c r="S12"/>
  <c r="H12"/>
  <c r="S11"/>
  <c r="B11"/>
  <c r="H11" s="1"/>
  <c r="S10"/>
  <c r="H10"/>
  <c r="S9"/>
  <c r="J9"/>
  <c r="B9"/>
  <c r="H9" s="1"/>
  <c r="S8"/>
  <c r="H8"/>
  <c r="S7"/>
  <c r="J7"/>
  <c r="J34" s="1"/>
  <c r="J36" s="1"/>
  <c r="J110" s="1"/>
  <c r="B7"/>
  <c r="B34" s="1"/>
  <c r="B36" s="1"/>
  <c r="O2"/>
  <c r="B4" s="1"/>
  <c r="B39" s="1"/>
  <c r="E2"/>
  <c r="B2"/>
  <c r="B1"/>
  <c r="D36" l="1"/>
  <c r="H68"/>
  <c r="H25"/>
  <c r="H35" s="1"/>
  <c r="H41"/>
  <c r="B104"/>
  <c r="B105"/>
  <c r="H7"/>
  <c r="H34" s="1"/>
  <c r="H36" s="1"/>
  <c r="D61"/>
  <c r="D69" s="1"/>
  <c r="D70" s="1"/>
  <c r="H61" l="1"/>
  <c r="H69" s="1"/>
  <c r="H70" s="1"/>
  <c r="H110" s="1"/>
  <c r="B106"/>
  <c r="B110" s="1"/>
  <c r="D110"/>
</calcChain>
</file>

<file path=xl/sharedStrings.xml><?xml version="1.0" encoding="utf-8"?>
<sst xmlns="http://schemas.openxmlformats.org/spreadsheetml/2006/main" count="263" uniqueCount="215">
  <si>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</si>
  <si>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</si>
  <si>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</si>
  <si>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</si>
  <si>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</si>
  <si>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</si>
  <si>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</si>
  <si>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</si>
  <si>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C, Z)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</si>
  <si>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</si>
  <si>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</si>
  <si>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</si>
  <si>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+ Col Z)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</si>
  <si>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</si>
  <si>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</si>
  <si>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H, Z)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</si>
  <si>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</si>
  <si>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</si>
  <si>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+ Col Z)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</si>
  <si>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</si>
  <si>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</si>
  <si>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</si>
  <si>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</si>
  <si>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</si>
  <si>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</si>
  <si>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CONDIZIONI DI LAVORO E INCARICHI</t>
  </si>
  <si>
    <t>COMPL_TD.COMP.3A</t>
  </si>
  <si>
    <t>FONDO PREMIALITA' E FASCE</t>
  </si>
  <si>
    <t>COMPL_TD.COMP.5A</t>
  </si>
  <si>
    <t>RETRIBUZIONE ORE "SERVIZIO 118"</t>
  </si>
  <si>
    <t>COMPL_TD.COMP.6</t>
  </si>
  <si>
    <t>ALTRE INDENNITA'  (vedi prospetto di lavoro altre indennità)</t>
  </si>
  <si>
    <t>COMPL_TD.COMP.7</t>
  </si>
  <si>
    <t>VARIAZIONE FONDO FERIE (al netto oneri riflessi)</t>
  </si>
  <si>
    <t>COMPL_TD.COMP.8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</si>
  <si>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</si>
  <si>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</si>
  <si>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</si>
  <si>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</si>
  <si>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</si>
  <si>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</si>
  <si>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2019 2021 competenza 2021 -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</si>
  <si>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</si>
  <si>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</si>
  <si>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</si>
  <si>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</si>
  <si>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</si>
  <si>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</si>
  <si>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</si>
  <si>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</si>
  <si>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</si>
  <si>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 2021 competenza 2021 - COMPARTO - </t>
  </si>
  <si>
    <t>COMPL_TD.COMP.19A</t>
  </si>
  <si>
    <t>ONERI SOCIALI - su competenze fisse, RIA, FONDI, Retribuzione 118,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</si>
  <si>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</si>
  <si>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</si>
  <si>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</si>
  <si>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</si>
  <si>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</si>
  <si>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</si>
  <si>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</si>
  <si>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</si>
  <si>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</si>
  <si>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</si>
  <si>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</si>
  <si>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</si>
  <si>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</si>
  <si>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</si>
  <si>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</si>
  <si>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</si>
  <si>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</si>
  <si>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</si>
  <si>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</si>
  <si>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 2021 competenza 2021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</si>
  <si>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</si>
  <si>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</si>
  <si>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</si>
  <si>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</si>
  <si>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</si>
  <si>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</si>
  <si>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</si>
  <si>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</si>
  <si>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</si>
  <si>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</si>
  <si>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</si>
  <si>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</si>
  <si>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</si>
  <si>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</si>
  <si>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</si>
  <si>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</si>
  <si>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</si>
  <si>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</si>
  <si>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</si>
  <si>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</si>
  <si>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</si>
  <si>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</si>
  <si>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DIRIGENZA MEDICA VET. TRIENNIO CCNL 2016 2018 competenza 2019 - al netto di oneri ed irap</t>
  </si>
  <si>
    <t>COMPL_TD.DIRMV.13</t>
  </si>
  <si>
    <t>INDENNITA' DI VACANZA CONTRATTUALE TRIENNIO CCNL 2019 2021  competenza 2021 - AREA SANITA’ DIRIGENZA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</si>
  <si>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</si>
  <si>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</si>
  <si>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</si>
  <si>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</si>
  <si>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</si>
  <si>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</si>
  <si>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</si>
  <si>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2016 2018 competenza 2019 - AREA SANITA’ DIRIGENZA  </t>
  </si>
  <si>
    <t>COMPL_TD.DIRMV.20</t>
  </si>
  <si>
    <t>ONERI SOCIALI - su stipendio tabellare, RIA, FONDI, Indennità esclusività, indennità incarico direttore dipartimento, Retribuzione 118, Altre indennità</t>
  </si>
  <si>
    <t>COMPL_TD.DIRMV.21</t>
  </si>
  <si>
    <t>COMPL_TD.DIRMV.22</t>
  </si>
  <si>
    <t>ONERI SOCIALI - Indennità di vacanza contrattuale Triennio 2019 2021 competenza 2021 -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</si>
  <si>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</si>
  <si>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</si>
  <si>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</si>
  <si>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</si>
  <si>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</si>
  <si>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</si>
  <si>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</si>
  <si>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</si>
  <si>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</si>
  <si>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</si>
  <si>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</si>
  <si>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</si>
  <si>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2016 2018 competenza 2019 (Dir. Med Vet.)</t>
  </si>
  <si>
    <t>COMPL_TD.DIRMV.32</t>
  </si>
  <si>
    <t>IRAP Ind. Vac. Contrattuale Triennio 2019 2021 competenza 2021 (AREA SANITA’ DIRIGENZA)</t>
  </si>
  <si>
    <t>COMPL_TD.DIRMV.33</t>
  </si>
  <si>
    <t>COSTO DEL PERSONALE DIRIGENZA PROF.LE TECNICA AMM.VA</t>
  </si>
  <si>
    <t>SPESA PERSONALE A TEMPO DETERMINATO
(AL NETTO DELLA SPESA INDICATA NELLE COLONNE B, C)
COLONNA A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</si>
  <si>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</si>
  <si>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</si>
  <si>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</si>
  <si>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</si>
  <si>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</si>
  <si>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</si>
  <si>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</si>
  <si>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</si>
  <si>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</si>
  <si>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</si>
  <si>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</si>
  <si>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</si>
  <si>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</si>
  <si>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</si>
  <si>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</si>
  <si>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</si>
  <si>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</si>
  <si>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</si>
  <si>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</si>
  <si>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</si>
  <si>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</si>
  <si>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</si>
  <si>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</si>
  <si>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2016 2018 competenza 2020 - al netto di oneri ed irap</t>
  </si>
  <si>
    <t>COMPL_TD.DIRSPTA.15</t>
  </si>
  <si>
    <t>INDENNITA' DI VACANZA CONTRATTUALE - DIRIGENZA PTA TRIENNIO CCNL 2019 2021  competenza 2021 -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</si>
  <si>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</si>
  <si>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</si>
  <si>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</si>
  <si>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</si>
  <si>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</si>
  <si>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</si>
  <si>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</si>
  <si>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2016 2018 competenza 2020 - DIRIGENZA PTA </t>
  </si>
  <si>
    <t>COMPL_TD.DIRSPTA.22</t>
  </si>
  <si>
    <t>ONERI SOCIALI - su stipendio tabellare, RIA, FONDI, indennità incarico direttore dipartimento, Retribuzione 118, Altre indennità</t>
  </si>
  <si>
    <t>COMPL_TD.DIRSPTA.23</t>
  </si>
  <si>
    <t>COMPL_TD.DIRSPTA.24</t>
  </si>
  <si>
    <t xml:space="preserve">ONERI SOCIALI - Indennità di vacanza contrattuale Triennio 2019 2021 competenza 2021 -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</si>
  <si>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</si>
  <si>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</si>
  <si>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</si>
  <si>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</si>
  <si>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</si>
  <si>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</si>
  <si>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</si>
  <si>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</si>
  <si>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</si>
  <si>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</si>
  <si>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</si>
  <si>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</si>
  <si>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2016 2018 competenza 2020 (Dir. PTA)</t>
  </si>
  <si>
    <t>COMPL_TD.DIRSPTA.34</t>
  </si>
  <si>
    <t>IRAP Ind. Vac. Contrattuale Triennio 2019 2021 competenza 2021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</si>
  <si>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</si>
  <si>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</si>
  <si>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</si>
  <si>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</si>
  <si>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</si>
  <si>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</si>
  <si>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</si>
  <si>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 2021 competenza 2021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</si>
  <si>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</si>
  <si>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</si>
  <si>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</si>
  <si>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</si>
  <si>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</si>
  <si>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</si>
  <si>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</si>
  <si>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</si>
  <si>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</si>
  <si>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</si>
  <si>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</si>
  <si>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</si>
  <si>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</si>
  <si>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</si>
  <si>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</si>
  <si>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</si>
  <si>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RENDICONTO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</si>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</sst>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</numFmts>
  <fonts count="29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2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3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8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13" xfId="1" applyNumberFormat="1" applyFont="1" applyFill="1" applyBorder="1" applyAlignment="1">
      <alignment horizontal="center" vertical="center" wrapText="1"/>
    </xf>
    <xf numFmtId="1" fontId="10" fillId="6" borderId="14" xfId="1" applyNumberFormat="1" applyFont="1" applyFill="1" applyBorder="1" applyAlignment="1">
      <alignment horizontal="center" vertical="center" wrapText="1"/>
    </xf>
    <xf numFmtId="41" fontId="11" fillId="6" borderId="15" xfId="1" applyNumberFormat="1" applyFont="1" applyFill="1" applyBorder="1" applyAlignment="1">
      <alignment vertical="center" wrapText="1"/>
    </xf>
    <xf numFmtId="1" fontId="10" fillId="2" borderId="13" xfId="1" applyNumberFormat="1" applyFont="1" applyFill="1" applyBorder="1" applyAlignment="1" applyProtection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1" fontId="10" fillId="5" borderId="12" xfId="1" applyNumberFormat="1" applyFont="1" applyFill="1" applyBorder="1" applyAlignment="1">
      <alignment horizontal="center" vertical="center" wrapText="1"/>
    </xf>
    <xf numFmtId="1" fontId="10" fillId="5" borderId="13" xfId="1" applyNumberFormat="1" applyFont="1" applyFill="1" applyBorder="1" applyAlignment="1">
      <alignment horizontal="center" vertical="center" wrapText="1"/>
    </xf>
    <xf numFmtId="1" fontId="12" fillId="7" borderId="18" xfId="1" applyNumberFormat="1" applyFont="1" applyFill="1" applyBorder="1" applyAlignment="1">
      <alignment horizontal="center" vertical="center" wrapText="1"/>
    </xf>
    <xf numFmtId="1" fontId="12" fillId="7" borderId="16" xfId="1" applyNumberFormat="1" applyFont="1" applyFill="1" applyBorder="1" applyAlignment="1">
      <alignment horizontal="center" vertical="center" wrapText="1"/>
    </xf>
    <xf numFmtId="1" fontId="10" fillId="5" borderId="16" xfId="1" applyNumberFormat="1" applyFont="1" applyFill="1" applyBorder="1" applyAlignment="1">
      <alignment horizontal="center" vertical="center" wrapText="1"/>
    </xf>
    <xf numFmtId="0" fontId="13" fillId="0" borderId="0" xfId="1" applyFont="1"/>
    <xf numFmtId="1" fontId="10" fillId="5" borderId="17" xfId="1" applyNumberFormat="1" applyFont="1" applyFill="1" applyBorder="1" applyAlignment="1">
      <alignment horizontal="center" vertical="center" wrapText="1"/>
    </xf>
    <xf numFmtId="1" fontId="12" fillId="7" borderId="19" xfId="1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1" fontId="10" fillId="6" borderId="12" xfId="1" applyNumberFormat="1" applyFont="1" applyFill="1" applyBorder="1" applyAlignment="1">
      <alignment horizontal="center" vertical="center" wrapText="1"/>
    </xf>
    <xf numFmtId="1" fontId="10" fillId="6" borderId="0" xfId="1" applyNumberFormat="1" applyFont="1" applyFill="1" applyAlignment="1">
      <alignment horizontal="center" vertical="center" wrapText="1"/>
    </xf>
    <xf numFmtId="1" fontId="10" fillId="2" borderId="21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10" fillId="8" borderId="20" xfId="1" applyFont="1" applyFill="1" applyBorder="1" applyAlignment="1" applyProtection="1">
      <alignment horizontal="center" vertical="center" wrapText="1"/>
      <protection hidden="1"/>
    </xf>
    <xf numFmtId="0" fontId="10" fillId="8" borderId="12" xfId="1" applyFont="1" applyFill="1" applyBorder="1" applyAlignment="1" applyProtection="1">
      <alignment horizontal="center" vertical="center" wrapText="1"/>
      <protection hidden="1"/>
    </xf>
    <xf numFmtId="0" fontId="10" fillId="8" borderId="13" xfId="1" applyFont="1" applyFill="1" applyBorder="1" applyAlignment="1" applyProtection="1">
      <alignment horizontal="center" vertical="center" wrapText="1"/>
      <protection hidden="1"/>
    </xf>
    <xf numFmtId="0" fontId="10" fillId="8" borderId="22" xfId="1" applyFont="1" applyFill="1" applyBorder="1" applyAlignment="1" applyProtection="1">
      <alignment horizontal="center" vertical="center" wrapText="1"/>
      <protection hidden="1"/>
    </xf>
    <xf numFmtId="0" fontId="10" fillId="8" borderId="21" xfId="1" applyFont="1" applyFill="1" applyBorder="1" applyAlignment="1" applyProtection="1">
      <alignment horizontal="center" vertical="center" wrapText="1"/>
      <protection hidden="1"/>
    </xf>
    <xf numFmtId="0" fontId="10" fillId="8" borderId="5" xfId="1" applyFont="1" applyFill="1" applyBorder="1" applyAlignment="1" applyProtection="1">
      <alignment horizontal="center" vertical="center" wrapText="1"/>
      <protection hidden="1"/>
    </xf>
    <xf numFmtId="0" fontId="5" fillId="8" borderId="0" xfId="1" applyFont="1" applyFill="1" applyProtection="1">
      <protection hidden="1"/>
    </xf>
    <xf numFmtId="1" fontId="10" fillId="8" borderId="5" xfId="1" applyNumberFormat="1" applyFont="1" applyFill="1" applyBorder="1" applyAlignment="1" applyProtection="1">
      <alignment horizontal="center" vertical="center" wrapText="1"/>
      <protection hidden="1"/>
    </xf>
    <xf numFmtId="1" fontId="10" fillId="8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  <protection locked="0"/>
    </xf>
    <xf numFmtId="41" fontId="11" fillId="0" borderId="26" xfId="2" applyFont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locked="0"/>
    </xf>
    <xf numFmtId="41" fontId="11" fillId="6" borderId="12" xfId="1" applyNumberFormat="1" applyFont="1" applyFill="1" applyBorder="1" applyAlignment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locked="0" hidden="1"/>
    </xf>
    <xf numFmtId="41" fontId="15" fillId="0" borderId="28" xfId="1" applyNumberFormat="1" applyFont="1" applyBorder="1" applyAlignment="1">
      <alignment vertical="center" wrapText="1"/>
    </xf>
    <xf numFmtId="41" fontId="15" fillId="0" borderId="0" xfId="1" applyNumberFormat="1" applyFont="1" applyAlignment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  <protection locked="0"/>
    </xf>
    <xf numFmtId="41" fontId="15" fillId="0" borderId="29" xfId="1" applyNumberFormat="1" applyFont="1" applyBorder="1" applyAlignment="1">
      <alignment vertical="center" wrapText="1"/>
    </xf>
    <xf numFmtId="41" fontId="11" fillId="0" borderId="24" xfId="1" applyNumberFormat="1" applyFont="1" applyBorder="1" applyAlignment="1" applyProtection="1">
      <alignment vertical="center" wrapText="1"/>
      <protection locked="0"/>
    </xf>
    <xf numFmtId="41" fontId="11" fillId="0" borderId="26" xfId="1" applyNumberFormat="1" applyFont="1" applyBorder="1" applyAlignment="1" applyProtection="1">
      <alignment vertical="center" wrapText="1"/>
      <protection locked="0"/>
    </xf>
    <xf numFmtId="41" fontId="11" fillId="0" borderId="26" xfId="0" applyNumberFormat="1" applyFont="1" applyBorder="1" applyAlignment="1" applyProtection="1">
      <alignment vertical="center" wrapText="1"/>
      <protection locked="0"/>
    </xf>
    <xf numFmtId="41" fontId="11" fillId="0" borderId="27" xfId="1" applyNumberFormat="1" applyFont="1" applyBorder="1" applyAlignment="1">
      <alignment vertical="center" wrapText="1"/>
    </xf>
    <xf numFmtId="41" fontId="11" fillId="0" borderId="28" xfId="1" applyNumberFormat="1" applyFont="1" applyBorder="1" applyAlignment="1">
      <alignment vertical="center"/>
    </xf>
    <xf numFmtId="41" fontId="5" fillId="0" borderId="0" xfId="1" applyNumberFormat="1" applyFont="1"/>
    <xf numFmtId="41" fontId="11" fillId="0" borderId="29" xfId="1" applyNumberFormat="1" applyFont="1" applyBorder="1" applyAlignment="1" applyProtection="1">
      <alignment vertical="center" wrapText="1"/>
      <protection locked="0"/>
    </xf>
    <xf numFmtId="41" fontId="11" fillId="8" borderId="30" xfId="1" applyNumberFormat="1" applyFont="1" applyFill="1" applyBorder="1" applyAlignment="1" applyProtection="1">
      <alignment vertical="center" wrapText="1"/>
      <protection hidden="1"/>
    </xf>
    <xf numFmtId="41" fontId="11" fillId="8" borderId="31" xfId="1" applyNumberFormat="1" applyFont="1" applyFill="1" applyBorder="1" applyAlignment="1" applyProtection="1">
      <alignment vertical="center" wrapText="1"/>
      <protection hidden="1"/>
    </xf>
    <xf numFmtId="41" fontId="15" fillId="9" borderId="28" xfId="2" applyFont="1" applyFill="1" applyBorder="1" applyAlignment="1">
      <alignment vertical="center"/>
    </xf>
    <xf numFmtId="41" fontId="15" fillId="0" borderId="0" xfId="2" applyFont="1" applyAlignment="1">
      <alignment vertical="center"/>
    </xf>
    <xf numFmtId="41" fontId="15" fillId="0" borderId="29" xfId="2" applyFont="1" applyBorder="1" applyAlignment="1" applyProtection="1">
      <alignment vertical="center"/>
      <protection locked="0"/>
    </xf>
    <xf numFmtId="41" fontId="15" fillId="0" borderId="29" xfId="2" applyFont="1" applyBorder="1" applyAlignment="1">
      <alignment vertical="center"/>
    </xf>
    <xf numFmtId="41" fontId="15" fillId="9" borderId="28" xfId="2" applyFont="1" applyFill="1" applyBorder="1" applyAlignment="1" applyProtection="1">
      <alignment vertical="center"/>
    </xf>
    <xf numFmtId="41" fontId="11" fillId="0" borderId="24" xfId="1" applyNumberFormat="1" applyFont="1" applyBorder="1" applyAlignment="1" applyProtection="1">
      <alignment vertical="center"/>
      <protection locked="0"/>
    </xf>
    <xf numFmtId="41" fontId="11" fillId="0" borderId="28" xfId="1" applyNumberFormat="1" applyFont="1" applyBorder="1" applyAlignment="1" applyProtection="1">
      <alignment vertical="center"/>
      <protection locked="0"/>
    </xf>
    <xf numFmtId="41" fontId="11" fillId="0" borderId="29" xfId="1" applyNumberFormat="1" applyFont="1" applyBorder="1" applyAlignment="1" applyProtection="1">
      <alignment vertical="center"/>
      <protection locked="0"/>
    </xf>
    <xf numFmtId="41" fontId="14" fillId="0" borderId="28" xfId="0" applyNumberFormat="1" applyFont="1" applyBorder="1" applyProtection="1">
      <protection locked="0"/>
    </xf>
    <xf numFmtId="41" fontId="11" fillId="8" borderId="31" xfId="1" applyNumberFormat="1" applyFont="1" applyFill="1" applyBorder="1" applyAlignment="1" applyProtection="1">
      <alignment vertical="center"/>
      <protection hidden="1"/>
    </xf>
    <xf numFmtId="0" fontId="2" fillId="0" borderId="24" xfId="1" applyFont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41" fontId="11" fillId="0" borderId="32" xfId="2" applyFont="1" applyBorder="1" applyAlignment="1" applyProtection="1">
      <alignment vertical="center"/>
      <protection locked="0"/>
    </xf>
    <xf numFmtId="41" fontId="11" fillId="0" borderId="22" xfId="1" applyNumberFormat="1" applyFont="1" applyBorder="1" applyAlignment="1" applyProtection="1">
      <alignment vertical="center" wrapText="1"/>
      <protection locked="0" hidden="1"/>
    </xf>
    <xf numFmtId="41" fontId="15" fillId="0" borderId="33" xfId="1" applyNumberFormat="1" applyFont="1" applyBorder="1" applyAlignment="1">
      <alignment vertical="center" wrapText="1"/>
    </xf>
    <xf numFmtId="41" fontId="15" fillId="0" borderId="34" xfId="1" applyNumberFormat="1" applyFont="1" applyBorder="1" applyAlignment="1">
      <alignment vertical="center" wrapText="1"/>
    </xf>
    <xf numFmtId="41" fontId="15" fillId="0" borderId="13" xfId="1" applyNumberFormat="1" applyFont="1" applyBorder="1" applyAlignment="1">
      <alignment vertical="center" wrapText="1"/>
    </xf>
    <xf numFmtId="41" fontId="11" fillId="0" borderId="32" xfId="0" applyNumberFormat="1" applyFont="1" applyBorder="1" applyAlignment="1" applyProtection="1">
      <alignment vertical="center" wrapText="1"/>
      <protection locked="0"/>
    </xf>
    <xf numFmtId="41" fontId="11" fillId="0" borderId="22" xfId="1" applyNumberFormat="1" applyFont="1" applyBorder="1" applyAlignment="1">
      <alignment vertical="center" wrapText="1"/>
    </xf>
    <xf numFmtId="41" fontId="11" fillId="0" borderId="33" xfId="1" applyNumberFormat="1" applyFont="1" applyBorder="1" applyAlignment="1">
      <alignment vertical="center"/>
    </xf>
    <xf numFmtId="0" fontId="16" fillId="0" borderId="0" xfId="1" applyFont="1"/>
    <xf numFmtId="0" fontId="17" fillId="0" borderId="26" xfId="1" applyFont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5" fillId="0" borderId="15" xfId="1" applyNumberFormat="1" applyFont="1" applyBorder="1" applyAlignment="1">
      <alignment vertical="center" wrapText="1"/>
    </xf>
    <xf numFmtId="41" fontId="11" fillId="0" borderId="26" xfId="0" applyNumberFormat="1" applyFont="1" applyBorder="1" applyAlignment="1" applyProtection="1">
      <alignment vertical="center"/>
      <protection locked="0"/>
    </xf>
    <xf numFmtId="0" fontId="2" fillId="10" borderId="27" xfId="1" applyFont="1" applyFill="1" applyBorder="1" applyAlignment="1">
      <alignment vertical="center" wrapText="1"/>
    </xf>
    <xf numFmtId="41" fontId="11" fillId="6" borderId="26" xfId="1" applyNumberFormat="1" applyFont="1" applyFill="1" applyBorder="1" applyAlignment="1">
      <alignment vertical="center" wrapText="1"/>
    </xf>
    <xf numFmtId="41" fontId="11" fillId="0" borderId="24" xfId="1" applyNumberFormat="1" applyFont="1" applyBorder="1" applyAlignment="1">
      <alignment vertical="center"/>
    </xf>
    <xf numFmtId="41" fontId="11" fillId="0" borderId="26" xfId="1" applyNumberFormat="1" applyFont="1" applyBorder="1" applyAlignment="1">
      <alignment vertical="center"/>
    </xf>
    <xf numFmtId="41" fontId="11" fillId="0" borderId="26" xfId="0" applyNumberFormat="1" applyFont="1" applyBorder="1" applyAlignment="1">
      <alignment vertical="center" wrapText="1"/>
    </xf>
    <xf numFmtId="41" fontId="11" fillId="0" borderId="29" xfId="1" applyNumberFormat="1" applyFont="1" applyBorder="1" applyAlignment="1">
      <alignment vertical="center"/>
    </xf>
    <xf numFmtId="41" fontId="11" fillId="0" borderId="35" xfId="1" applyNumberFormat="1" applyFont="1" applyBorder="1" applyAlignment="1" applyProtection="1">
      <alignment vertical="center" wrapText="1"/>
      <protection locked="0"/>
    </xf>
    <xf numFmtId="41" fontId="11" fillId="0" borderId="32" xfId="1" applyNumberFormat="1" applyFont="1" applyBorder="1" applyAlignment="1" applyProtection="1">
      <alignment vertical="center" wrapText="1"/>
      <protection locked="0"/>
    </xf>
    <xf numFmtId="41" fontId="11" fillId="6" borderId="32" xfId="1" applyNumberFormat="1" applyFont="1" applyFill="1" applyBorder="1" applyAlignment="1">
      <alignment vertical="center" wrapText="1"/>
    </xf>
    <xf numFmtId="41" fontId="11" fillId="0" borderId="13" xfId="1" applyNumberFormat="1" applyFont="1" applyBorder="1" applyAlignment="1" applyProtection="1">
      <alignment vertical="center" wrapText="1"/>
      <protection locked="0" hidden="1"/>
    </xf>
    <xf numFmtId="41" fontId="15" fillId="0" borderId="36" xfId="1" applyNumberFormat="1" applyFont="1" applyBorder="1" applyAlignment="1" applyProtection="1">
      <alignment vertical="center" wrapText="1"/>
      <protection locked="0"/>
    </xf>
    <xf numFmtId="41" fontId="11" fillId="0" borderId="37" xfId="1" applyNumberFormat="1" applyFont="1" applyBorder="1" applyAlignment="1">
      <alignment vertical="center"/>
    </xf>
    <xf numFmtId="41" fontId="11" fillId="0" borderId="32" xfId="1" applyNumberFormat="1" applyFont="1" applyBorder="1" applyAlignment="1">
      <alignment vertical="center"/>
    </xf>
    <xf numFmtId="41" fontId="11" fillId="0" borderId="32" xfId="0" applyNumberFormat="1" applyFont="1" applyBorder="1" applyAlignment="1">
      <alignment vertical="center" wrapText="1"/>
    </xf>
    <xf numFmtId="41" fontId="11" fillId="0" borderId="36" xfId="1" applyNumberFormat="1" applyFont="1" applyBorder="1" applyAlignment="1">
      <alignment vertical="center"/>
    </xf>
    <xf numFmtId="0" fontId="5" fillId="11" borderId="27" xfId="1" applyFont="1" applyFill="1" applyBorder="1" applyAlignment="1">
      <alignment horizontal="center" vertical="center" wrapText="1"/>
    </xf>
    <xf numFmtId="41" fontId="11" fillId="0" borderId="38" xfId="1" applyNumberFormat="1" applyFont="1" applyBorder="1" applyAlignment="1" applyProtection="1">
      <alignment vertical="center" wrapText="1"/>
      <protection locked="0"/>
    </xf>
    <xf numFmtId="41" fontId="11" fillId="0" borderId="39" xfId="2" applyFont="1" applyBorder="1" applyAlignment="1" applyProtection="1">
      <alignment vertical="center"/>
      <protection locked="0"/>
    </xf>
    <xf numFmtId="41" fontId="11" fillId="0" borderId="40" xfId="1" applyNumberFormat="1" applyFont="1" applyBorder="1" applyAlignment="1" applyProtection="1">
      <alignment vertical="center" wrapText="1"/>
      <protection locked="0"/>
    </xf>
    <xf numFmtId="41" fontId="11" fillId="6" borderId="39" xfId="1" applyNumberFormat="1" applyFont="1" applyFill="1" applyBorder="1" applyAlignment="1">
      <alignment vertical="center" wrapText="1"/>
    </xf>
    <xf numFmtId="41" fontId="11" fillId="0" borderId="40" xfId="1" applyNumberFormat="1" applyFont="1" applyBorder="1" applyAlignment="1" applyProtection="1">
      <alignment vertical="center" wrapText="1"/>
      <protection locked="0" hidden="1"/>
    </xf>
    <xf numFmtId="41" fontId="15" fillId="0" borderId="41" xfId="1" applyNumberFormat="1" applyFont="1" applyBorder="1" applyAlignment="1">
      <alignment vertical="center" wrapText="1"/>
    </xf>
    <xf numFmtId="41" fontId="15" fillId="0" borderId="42" xfId="1" applyNumberFormat="1" applyFont="1" applyBorder="1" applyAlignment="1" applyProtection="1">
      <alignment vertical="center" wrapText="1"/>
      <protection locked="0"/>
    </xf>
    <xf numFmtId="41" fontId="11" fillId="0" borderId="43" xfId="1" applyNumberFormat="1" applyFont="1" applyBorder="1" applyAlignment="1" applyProtection="1">
      <alignment vertical="center" wrapText="1"/>
      <protection locked="0"/>
    </xf>
    <xf numFmtId="41" fontId="11" fillId="0" borderId="39" xfId="1" applyNumberFormat="1" applyFont="1" applyBorder="1" applyAlignment="1" applyProtection="1">
      <alignment vertical="center" wrapText="1"/>
      <protection locked="0"/>
    </xf>
    <xf numFmtId="41" fontId="11" fillId="0" borderId="39" xfId="0" applyNumberFormat="1" applyFont="1" applyBorder="1" applyAlignment="1" applyProtection="1">
      <alignment vertical="center" wrapText="1"/>
      <protection locked="0"/>
    </xf>
    <xf numFmtId="41" fontId="11" fillId="0" borderId="40" xfId="1" applyNumberFormat="1" applyFont="1" applyBorder="1" applyAlignment="1">
      <alignment vertical="center" wrapText="1"/>
    </xf>
    <xf numFmtId="41" fontId="11" fillId="0" borderId="41" xfId="1" applyNumberFormat="1" applyFont="1" applyBorder="1" applyAlignment="1">
      <alignment vertical="center"/>
    </xf>
    <xf numFmtId="41" fontId="11" fillId="0" borderId="42" xfId="1" applyNumberFormat="1" applyFont="1" applyBorder="1" applyAlignment="1" applyProtection="1">
      <alignment vertical="center" wrapText="1"/>
      <protection locked="0"/>
    </xf>
    <xf numFmtId="0" fontId="5" fillId="11" borderId="9" xfId="1" applyFont="1" applyFill="1" applyBorder="1" applyAlignment="1" applyProtection="1">
      <alignment horizontal="center" vertical="center" wrapText="1"/>
      <protection locked="0"/>
    </xf>
    <xf numFmtId="41" fontId="11" fillId="0" borderId="44" xfId="3" applyNumberFormat="1" applyFont="1" applyBorder="1" applyAlignment="1" applyProtection="1">
      <alignment vertical="center"/>
      <protection locked="0"/>
    </xf>
    <xf numFmtId="41" fontId="11" fillId="0" borderId="45" xfId="1" applyNumberFormat="1" applyFont="1" applyBorder="1" applyAlignment="1" applyProtection="1">
      <alignment vertical="center" wrapText="1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 hidden="1"/>
    </xf>
    <xf numFmtId="41" fontId="15" fillId="0" borderId="47" xfId="1" applyNumberFormat="1" applyFont="1" applyBorder="1" applyAlignment="1">
      <alignment vertical="center" wrapText="1"/>
    </xf>
    <xf numFmtId="41" fontId="15" fillId="0" borderId="48" xfId="1" applyNumberFormat="1" applyFont="1" applyBorder="1" applyAlignment="1">
      <alignment vertical="center" wrapText="1"/>
    </xf>
    <xf numFmtId="41" fontId="11" fillId="0" borderId="44" xfId="0" applyNumberFormat="1" applyFont="1" applyBorder="1" applyAlignment="1" applyProtection="1">
      <alignment vertical="center" wrapText="1"/>
      <protection locked="0"/>
    </xf>
    <xf numFmtId="41" fontId="11" fillId="0" borderId="46" xfId="1" applyNumberFormat="1" applyFont="1" applyBorder="1" applyAlignment="1">
      <alignment vertical="center" wrapText="1"/>
    </xf>
    <xf numFmtId="41" fontId="11" fillId="0" borderId="47" xfId="1" applyNumberFormat="1" applyFont="1" applyBorder="1" applyAlignment="1">
      <alignment vertical="center"/>
    </xf>
    <xf numFmtId="0" fontId="5" fillId="0" borderId="24" xfId="1" applyFont="1" applyBorder="1" applyAlignment="1">
      <alignment horizontal="center" vertical="center" wrapText="1"/>
    </xf>
    <xf numFmtId="41" fontId="11" fillId="0" borderId="32" xfId="3" applyNumberFormat="1" applyFont="1" applyBorder="1" applyAlignment="1" applyProtection="1">
      <alignment vertical="center"/>
      <protection locked="0"/>
    </xf>
    <xf numFmtId="41" fontId="11" fillId="0" borderId="49" xfId="0" applyNumberFormat="1" applyFont="1" applyBorder="1" applyAlignment="1" applyProtection="1">
      <alignment vertical="center"/>
      <protection locked="0"/>
    </xf>
    <xf numFmtId="0" fontId="5" fillId="0" borderId="37" xfId="1" applyFont="1" applyBorder="1" applyAlignment="1">
      <alignment horizontal="center"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5" fillId="0" borderId="21" xfId="1" applyNumberFormat="1" applyFont="1" applyBorder="1" applyAlignment="1">
      <alignment vertical="center" wrapText="1"/>
    </xf>
    <xf numFmtId="41" fontId="15" fillId="0" borderId="5" xfId="1" applyNumberFormat="1" applyFont="1" applyBorder="1" applyAlignment="1" applyProtection="1">
      <alignment vertical="center" wrapText="1"/>
      <protection locked="0"/>
    </xf>
    <xf numFmtId="41" fontId="11" fillId="0" borderId="37" xfId="1" applyNumberFormat="1" applyFont="1" applyBorder="1" applyAlignment="1" applyProtection="1">
      <alignment vertical="center"/>
      <protection locked="0"/>
    </xf>
    <xf numFmtId="41" fontId="11" fillId="0" borderId="33" xfId="1" applyNumberFormat="1" applyFont="1" applyBorder="1" applyAlignment="1" applyProtection="1">
      <alignment vertical="center"/>
      <protection locked="0"/>
    </xf>
    <xf numFmtId="41" fontId="11" fillId="0" borderId="36" xfId="1" applyNumberFormat="1" applyFont="1" applyBorder="1" applyAlignment="1" applyProtection="1">
      <alignment vertical="center"/>
      <protection locked="0"/>
    </xf>
    <xf numFmtId="0" fontId="5" fillId="0" borderId="27" xfId="1" applyFont="1" applyBorder="1" applyAlignment="1">
      <alignment horizontal="center" vertical="center" wrapText="1"/>
    </xf>
    <xf numFmtId="41" fontId="11" fillId="0" borderId="26" xfId="3" applyNumberFormat="1" applyFont="1" applyBorder="1" applyAlignment="1" applyProtection="1">
      <alignment vertical="center"/>
      <protection locked="0"/>
    </xf>
    <xf numFmtId="0" fontId="17" fillId="0" borderId="27" xfId="1" applyFont="1" applyBorder="1" applyAlignment="1">
      <alignment vertical="center" wrapText="1"/>
    </xf>
    <xf numFmtId="41" fontId="15" fillId="10" borderId="15" xfId="1" applyNumberFormat="1" applyFont="1" applyFill="1" applyBorder="1" applyAlignment="1">
      <alignment vertical="center" wrapText="1"/>
    </xf>
    <xf numFmtId="41" fontId="15" fillId="8" borderId="31" xfId="1" applyNumberFormat="1" applyFont="1" applyFill="1" applyBorder="1" applyAlignment="1" applyProtection="1">
      <alignment vertical="center" wrapText="1"/>
      <protection hidden="1"/>
    </xf>
    <xf numFmtId="0" fontId="17" fillId="10" borderId="9" xfId="1" applyFont="1" applyFill="1" applyBorder="1" applyAlignment="1">
      <alignment vertical="center" wrapText="1"/>
    </xf>
    <xf numFmtId="41" fontId="11" fillId="10" borderId="20" xfId="1" applyNumberFormat="1" applyFont="1" applyFill="1" applyBorder="1" applyAlignment="1" applyProtection="1">
      <alignment vertical="center" wrapText="1"/>
      <protection hidden="1"/>
    </xf>
    <xf numFmtId="41" fontId="11" fillId="10" borderId="12" xfId="3" applyNumberFormat="1" applyFont="1" applyFill="1" applyBorder="1" applyAlignment="1">
      <alignment vertical="center"/>
    </xf>
    <xf numFmtId="41" fontId="11" fillId="10" borderId="13" xfId="1" applyNumberFormat="1" applyFont="1" applyFill="1" applyBorder="1" applyAlignment="1" applyProtection="1">
      <alignment vertical="center" wrapText="1"/>
      <protection hidden="1"/>
    </xf>
    <xf numFmtId="41" fontId="11" fillId="10" borderId="22" xfId="1" applyNumberFormat="1" applyFont="1" applyFill="1" applyBorder="1" applyAlignment="1" applyProtection="1">
      <alignment vertical="center" wrapText="1"/>
      <protection hidden="1"/>
    </xf>
    <xf numFmtId="41" fontId="15" fillId="10" borderId="13" xfId="1" applyNumberFormat="1" applyFont="1" applyFill="1" applyBorder="1" applyAlignment="1">
      <alignment vertical="center" wrapText="1"/>
    </xf>
    <xf numFmtId="41" fontId="15" fillId="0" borderId="12" xfId="1" applyNumberFormat="1" applyFont="1" applyBorder="1" applyAlignment="1">
      <alignment vertical="center" wrapText="1"/>
    </xf>
    <xf numFmtId="41" fontId="15" fillId="8" borderId="23" xfId="1" applyNumberFormat="1" applyFont="1" applyFill="1" applyBorder="1" applyAlignment="1">
      <alignment vertical="center" wrapText="1"/>
    </xf>
    <xf numFmtId="41" fontId="15" fillId="10" borderId="9" xfId="1" applyNumberFormat="1" applyFont="1" applyFill="1" applyBorder="1" applyAlignment="1">
      <alignment vertical="center" wrapText="1"/>
    </xf>
    <xf numFmtId="41" fontId="11" fillId="0" borderId="9" xfId="1" applyNumberFormat="1" applyFont="1" applyBorder="1" applyAlignment="1">
      <alignment vertical="center" wrapText="1"/>
    </xf>
    <xf numFmtId="41" fontId="11" fillId="0" borderId="12" xfId="1" applyNumberFormat="1" applyFont="1" applyBorder="1" applyAlignment="1">
      <alignment vertical="center" wrapText="1"/>
    </xf>
    <xf numFmtId="41" fontId="11" fillId="0" borderId="13" xfId="1" applyNumberFormat="1" applyFont="1" applyBorder="1" applyAlignment="1">
      <alignment vertical="center" wrapText="1"/>
    </xf>
    <xf numFmtId="41" fontId="11" fillId="0" borderId="21" xfId="1" applyNumberFormat="1" applyFont="1" applyBorder="1" applyAlignment="1">
      <alignment vertical="center"/>
    </xf>
    <xf numFmtId="41" fontId="15" fillId="0" borderId="5" xfId="1" applyNumberFormat="1" applyFont="1" applyBorder="1" applyAlignment="1">
      <alignment vertical="center" wrapText="1"/>
    </xf>
    <xf numFmtId="0" fontId="17" fillId="10" borderId="37" xfId="1" applyFont="1" applyFill="1" applyBorder="1" applyAlignment="1">
      <alignment vertical="center" wrapText="1"/>
    </xf>
    <xf numFmtId="41" fontId="11" fillId="10" borderId="35" xfId="1" applyNumberFormat="1" applyFont="1" applyFill="1" applyBorder="1" applyAlignment="1" applyProtection="1">
      <alignment vertical="center" wrapText="1"/>
      <protection hidden="1"/>
    </xf>
    <xf numFmtId="41" fontId="11" fillId="10" borderId="32" xfId="3" applyNumberFormat="1" applyFont="1" applyFill="1" applyBorder="1" applyAlignment="1">
      <alignment vertical="center"/>
    </xf>
    <xf numFmtId="41" fontId="15" fillId="10" borderId="22" xfId="1" applyNumberFormat="1" applyFont="1" applyFill="1" applyBorder="1" applyAlignment="1">
      <alignment vertical="center" wrapText="1"/>
    </xf>
    <xf numFmtId="41" fontId="15" fillId="10" borderId="50" xfId="1" applyNumberFormat="1" applyFont="1" applyFill="1" applyBorder="1" applyAlignment="1">
      <alignment vertical="center" wrapText="1"/>
    </xf>
    <xf numFmtId="41" fontId="15" fillId="10" borderId="37" xfId="1" applyNumberFormat="1" applyFont="1" applyFill="1" applyBorder="1" applyAlignment="1">
      <alignment vertical="center" wrapText="1"/>
    </xf>
    <xf numFmtId="41" fontId="11" fillId="0" borderId="37" xfId="1" applyNumberFormat="1" applyFont="1" applyBorder="1" applyAlignment="1">
      <alignment vertical="center" wrapText="1"/>
    </xf>
    <xf numFmtId="41" fontId="11" fillId="0" borderId="32" xfId="1" applyNumberFormat="1" applyFont="1" applyBorder="1" applyAlignment="1">
      <alignment vertical="center" wrapText="1"/>
    </xf>
    <xf numFmtId="41" fontId="15" fillId="0" borderId="36" xfId="1" applyNumberFormat="1" applyFont="1" applyBorder="1" applyAlignment="1">
      <alignment vertical="center" wrapText="1"/>
    </xf>
    <xf numFmtId="0" fontId="2" fillId="0" borderId="51" xfId="1" applyFont="1" applyBorder="1" applyAlignment="1">
      <alignment horizontal="center" vertical="center" wrapText="1"/>
    </xf>
    <xf numFmtId="41" fontId="11" fillId="9" borderId="10" xfId="1" applyNumberFormat="1" applyFont="1" applyFill="1" applyBorder="1" applyAlignment="1" applyProtection="1">
      <alignment vertical="center" wrapText="1"/>
      <protection hidden="1"/>
    </xf>
    <xf numFmtId="41" fontId="11" fillId="9" borderId="52" xfId="1" applyNumberFormat="1" applyFont="1" applyFill="1" applyBorder="1" applyAlignment="1">
      <alignment vertical="center" wrapText="1"/>
    </xf>
    <xf numFmtId="41" fontId="11" fillId="9" borderId="18" xfId="1" applyNumberFormat="1" applyFont="1" applyFill="1" applyBorder="1" applyAlignment="1" applyProtection="1">
      <alignment vertical="center" wrapText="1"/>
      <protection hidden="1"/>
    </xf>
    <xf numFmtId="41" fontId="11" fillId="6" borderId="52" xfId="1" applyNumberFormat="1" applyFont="1" applyFill="1" applyBorder="1" applyAlignment="1">
      <alignment vertical="center" wrapText="1"/>
    </xf>
    <xf numFmtId="41" fontId="15" fillId="9" borderId="53" xfId="1" applyNumberFormat="1" applyFont="1" applyFill="1" applyBorder="1" applyAlignment="1">
      <alignment vertical="center" wrapText="1"/>
    </xf>
    <xf numFmtId="41" fontId="15" fillId="0" borderId="0" xfId="1" applyNumberFormat="1" applyFont="1" applyBorder="1" applyAlignment="1">
      <alignment vertical="center" wrapText="1"/>
    </xf>
    <xf numFmtId="41" fontId="11" fillId="9" borderId="54" xfId="1" applyNumberFormat="1" applyFont="1" applyFill="1" applyBorder="1" applyAlignment="1">
      <alignment vertical="center" wrapText="1"/>
    </xf>
    <xf numFmtId="41" fontId="11" fillId="9" borderId="10" xfId="1" applyNumberFormat="1" applyFont="1" applyFill="1" applyBorder="1" applyAlignment="1">
      <alignment vertical="center" wrapText="1"/>
    </xf>
    <xf numFmtId="41" fontId="11" fillId="9" borderId="18" xfId="1" applyNumberFormat="1" applyFont="1" applyFill="1" applyBorder="1" applyAlignment="1">
      <alignment vertical="center" wrapText="1"/>
    </xf>
    <xf numFmtId="41" fontId="11" fillId="0" borderId="19" xfId="1" applyNumberFormat="1" applyFont="1" applyBorder="1" applyAlignment="1">
      <alignment vertical="center" wrapText="1"/>
    </xf>
    <xf numFmtId="41" fontId="11" fillId="0" borderId="55" xfId="1" applyNumberFormat="1" applyFont="1" applyBorder="1" applyAlignment="1">
      <alignment vertical="center" wrapText="1"/>
    </xf>
    <xf numFmtId="41" fontId="11" fillId="9" borderId="16" xfId="1" applyNumberFormat="1" applyFont="1" applyFill="1" applyBorder="1" applyAlignment="1">
      <alignment vertical="center" wrapText="1"/>
    </xf>
    <xf numFmtId="41" fontId="11" fillId="9" borderId="17" xfId="1" applyNumberFormat="1" applyFont="1" applyFill="1" applyBorder="1" applyAlignment="1">
      <alignment vertical="center" wrapText="1"/>
    </xf>
    <xf numFmtId="0" fontId="18" fillId="0" borderId="56" xfId="1" applyFont="1" applyBorder="1" applyAlignment="1">
      <alignment horizontal="center" vertical="center" wrapText="1"/>
    </xf>
    <xf numFmtId="41" fontId="11" fillId="9" borderId="57" xfId="1" applyNumberFormat="1" applyFont="1" applyFill="1" applyBorder="1" applyAlignment="1" applyProtection="1">
      <alignment vertical="center" wrapText="1"/>
      <protection hidden="1"/>
    </xf>
    <xf numFmtId="41" fontId="11" fillId="9" borderId="58" xfId="1" applyNumberFormat="1" applyFont="1" applyFill="1" applyBorder="1" applyAlignment="1">
      <alignment vertical="center" wrapText="1"/>
    </xf>
    <xf numFmtId="41" fontId="11" fillId="9" borderId="59" xfId="1" applyNumberFormat="1" applyFont="1" applyFill="1" applyBorder="1" applyAlignment="1" applyProtection="1">
      <alignment vertical="center" wrapText="1"/>
      <protection hidden="1"/>
    </xf>
    <xf numFmtId="41" fontId="11" fillId="6" borderId="60" xfId="1" applyNumberFormat="1" applyFont="1" applyFill="1" applyBorder="1" applyAlignment="1">
      <alignment vertical="center" wrapText="1"/>
    </xf>
    <xf numFmtId="41" fontId="15" fillId="9" borderId="61" xfId="1" applyNumberFormat="1" applyFont="1" applyFill="1" applyBorder="1" applyAlignment="1">
      <alignment vertical="center" wrapText="1"/>
    </xf>
    <xf numFmtId="41" fontId="11" fillId="9" borderId="62" xfId="1" applyNumberFormat="1" applyFont="1" applyFill="1" applyBorder="1" applyAlignment="1">
      <alignment vertical="center" wrapText="1"/>
    </xf>
    <xf numFmtId="41" fontId="11" fillId="9" borderId="63" xfId="1" applyNumberFormat="1" applyFont="1" applyFill="1" applyBorder="1" applyAlignment="1">
      <alignment vertical="center" wrapText="1"/>
    </xf>
    <xf numFmtId="41" fontId="11" fillId="9" borderId="57" xfId="1" applyNumberFormat="1" applyFont="1" applyFill="1" applyBorder="1" applyAlignment="1">
      <alignment vertical="center" wrapText="1"/>
    </xf>
    <xf numFmtId="41" fontId="11" fillId="9" borderId="59" xfId="1" applyNumberFormat="1" applyFont="1" applyFill="1" applyBorder="1" applyAlignment="1">
      <alignment vertical="center" wrapText="1"/>
    </xf>
    <xf numFmtId="41" fontId="11" fillId="9" borderId="61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vertical="center" wrapText="1"/>
    </xf>
    <xf numFmtId="41" fontId="10" fillId="12" borderId="6" xfId="2" applyFont="1" applyFill="1" applyBorder="1" applyAlignment="1" applyProtection="1">
      <alignment vertical="center"/>
      <protection hidden="1"/>
    </xf>
    <xf numFmtId="41" fontId="10" fillId="12" borderId="7" xfId="2" applyFont="1" applyFill="1" applyBorder="1" applyAlignment="1">
      <alignment vertical="center"/>
    </xf>
    <xf numFmtId="41" fontId="10" fillId="12" borderId="7" xfId="2" applyFont="1" applyFill="1" applyBorder="1" applyAlignment="1" applyProtection="1">
      <alignment vertical="center"/>
      <protection hidden="1"/>
    </xf>
    <xf numFmtId="41" fontId="10" fillId="6" borderId="7" xfId="2" applyFont="1" applyFill="1" applyBorder="1" applyAlignment="1">
      <alignment vertical="center"/>
    </xf>
    <xf numFmtId="41" fontId="19" fillId="12" borderId="8" xfId="2" applyFont="1" applyFill="1" applyBorder="1" applyAlignment="1">
      <alignment vertical="center"/>
    </xf>
    <xf numFmtId="41" fontId="19" fillId="0" borderId="0" xfId="2" applyFont="1" applyAlignment="1">
      <alignment vertical="center"/>
    </xf>
    <xf numFmtId="41" fontId="10" fillId="12" borderId="1" xfId="2" applyFont="1" applyFill="1" applyBorder="1" applyAlignment="1">
      <alignment vertical="center"/>
    </xf>
    <xf numFmtId="41" fontId="10" fillId="12" borderId="6" xfId="2" applyFont="1" applyFill="1" applyBorder="1" applyAlignment="1" applyProtection="1">
      <alignment vertical="center"/>
    </xf>
    <xf numFmtId="41" fontId="10" fillId="12" borderId="7" xfId="2" applyFont="1" applyFill="1" applyBorder="1" applyAlignment="1" applyProtection="1">
      <alignment vertical="center"/>
    </xf>
    <xf numFmtId="41" fontId="10" fillId="0" borderId="1" xfId="2" applyFont="1" applyFill="1" applyBorder="1" applyAlignment="1" applyProtection="1">
      <alignment vertical="center"/>
    </xf>
    <xf numFmtId="41" fontId="10" fillId="0" borderId="2" xfId="2" applyFont="1" applyFill="1" applyBorder="1" applyAlignment="1" applyProtection="1">
      <alignment vertical="center"/>
    </xf>
    <xf numFmtId="41" fontId="10" fillId="12" borderId="8" xfId="2" applyFont="1" applyFill="1" applyBorder="1" applyAlignment="1" applyProtection="1">
      <alignment vertical="center"/>
    </xf>
    <xf numFmtId="41" fontId="10" fillId="12" borderId="1" xfId="2" applyFont="1" applyFill="1" applyBorder="1" applyAlignment="1" applyProtection="1">
      <alignment vertical="center"/>
    </xf>
    <xf numFmtId="41" fontId="10" fillId="8" borderId="31" xfId="2" applyFont="1" applyFill="1" applyBorder="1" applyAlignment="1" applyProtection="1">
      <alignment vertical="center"/>
      <protection hidden="1"/>
    </xf>
    <xf numFmtId="3" fontId="17" fillId="0" borderId="55" xfId="1" applyNumberFormat="1" applyFont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/>
    </xf>
    <xf numFmtId="41" fontId="11" fillId="6" borderId="52" xfId="1" applyNumberFormat="1" applyFont="1" applyFill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 hidden="1"/>
    </xf>
    <xf numFmtId="41" fontId="15" fillId="0" borderId="53" xfId="1" applyNumberFormat="1" applyFont="1" applyBorder="1" applyAlignment="1">
      <alignment vertical="center"/>
    </xf>
    <xf numFmtId="41" fontId="15" fillId="0" borderId="0" xfId="1" applyNumberFormat="1" applyFont="1" applyAlignment="1">
      <alignment vertical="center"/>
    </xf>
    <xf numFmtId="41" fontId="15" fillId="0" borderId="54" xfId="1" applyNumberFormat="1" applyFont="1" applyBorder="1" applyAlignment="1" applyProtection="1">
      <alignment vertical="center"/>
      <protection locked="0"/>
    </xf>
    <xf numFmtId="41" fontId="15" fillId="0" borderId="54" xfId="1" applyNumberFormat="1" applyFont="1" applyBorder="1" applyAlignment="1">
      <alignment vertical="center"/>
    </xf>
    <xf numFmtId="41" fontId="11" fillId="0" borderId="64" xfId="1" applyNumberFormat="1" applyFont="1" applyBorder="1" applyAlignment="1">
      <alignment vertical="center"/>
    </xf>
    <xf numFmtId="41" fontId="11" fillId="0" borderId="53" xfId="1" applyNumberFormat="1" applyFont="1" applyBorder="1" applyAlignment="1">
      <alignment vertical="center"/>
    </xf>
    <xf numFmtId="41" fontId="11" fillId="0" borderId="54" xfId="1" applyNumberFormat="1" applyFont="1" applyBorder="1" applyAlignment="1" applyProtection="1">
      <alignment vertical="center" wrapText="1"/>
      <protection locked="0"/>
    </xf>
    <xf numFmtId="3" fontId="17" fillId="0" borderId="28" xfId="1" applyNumberFormat="1" applyFont="1" applyBorder="1" applyAlignment="1">
      <alignment vertical="center" wrapText="1"/>
    </xf>
    <xf numFmtId="41" fontId="11" fillId="0" borderId="58" xfId="1" applyNumberFormat="1" applyFont="1" applyBorder="1" applyAlignment="1" applyProtection="1">
      <alignment vertical="center"/>
      <protection locked="0"/>
    </xf>
    <xf numFmtId="41" fontId="11" fillId="6" borderId="60" xfId="1" applyNumberFormat="1" applyFont="1" applyFill="1" applyBorder="1" applyAlignment="1">
      <alignment vertical="center"/>
    </xf>
    <xf numFmtId="41" fontId="11" fillId="0" borderId="58" xfId="1" applyNumberFormat="1" applyFont="1" applyBorder="1" applyAlignment="1" applyProtection="1">
      <alignment vertical="center"/>
      <protection locked="0" hidden="1"/>
    </xf>
    <xf numFmtId="41" fontId="15" fillId="0" borderId="61" xfId="1" applyNumberFormat="1" applyFont="1" applyBorder="1" applyAlignment="1">
      <alignment vertical="center"/>
    </xf>
    <xf numFmtId="41" fontId="15" fillId="0" borderId="65" xfId="1" applyNumberFormat="1" applyFont="1" applyBorder="1" applyAlignment="1">
      <alignment vertical="center"/>
    </xf>
    <xf numFmtId="41" fontId="15" fillId="0" borderId="62" xfId="1" applyNumberFormat="1" applyFont="1" applyBorder="1" applyAlignment="1">
      <alignment vertical="center"/>
    </xf>
    <xf numFmtId="41" fontId="11" fillId="0" borderId="58" xfId="1" applyNumberFormat="1" applyFont="1" applyBorder="1" applyAlignment="1" applyProtection="1">
      <alignment vertical="center" wrapText="1"/>
      <protection locked="0"/>
    </xf>
    <xf numFmtId="41" fontId="11" fillId="0" borderId="58" xfId="0" applyNumberFormat="1" applyFont="1" applyBorder="1" applyAlignment="1" applyProtection="1">
      <alignment vertical="center" wrapText="1"/>
      <protection locked="0"/>
    </xf>
    <xf numFmtId="41" fontId="11" fillId="0" borderId="59" xfId="1" applyNumberFormat="1" applyFont="1" applyBorder="1" applyAlignment="1">
      <alignment vertical="center"/>
    </xf>
    <xf numFmtId="41" fontId="11" fillId="0" borderId="61" xfId="1" applyNumberFormat="1" applyFont="1" applyBorder="1" applyAlignment="1">
      <alignment vertical="center"/>
    </xf>
    <xf numFmtId="41" fontId="11" fillId="8" borderId="66" xfId="1" applyNumberFormat="1" applyFont="1" applyFill="1" applyBorder="1" applyAlignment="1" applyProtection="1">
      <alignment vertical="center" wrapText="1"/>
      <protection hidden="1"/>
    </xf>
    <xf numFmtId="0" fontId="8" fillId="0" borderId="0" xfId="1" applyFont="1" applyAlignment="1">
      <alignment wrapText="1"/>
    </xf>
    <xf numFmtId="41" fontId="11" fillId="6" borderId="27" xfId="1" applyNumberFormat="1" applyFont="1" applyFill="1" applyBorder="1" applyAlignment="1">
      <alignment vertical="center" wrapText="1"/>
    </xf>
    <xf numFmtId="1" fontId="10" fillId="0" borderId="55" xfId="1" applyNumberFormat="1" applyFont="1" applyBorder="1" applyAlignment="1">
      <alignment horizontal="center" vertical="center" wrapText="1"/>
    </xf>
    <xf numFmtId="0" fontId="11" fillId="0" borderId="0" xfId="1" applyFont="1"/>
    <xf numFmtId="41" fontId="11" fillId="8" borderId="19" xfId="1" applyNumberFormat="1" applyFont="1" applyFill="1" applyBorder="1" applyAlignment="1" applyProtection="1">
      <alignment vertical="center" wrapText="1"/>
      <protection hidden="1"/>
    </xf>
    <xf numFmtId="41" fontId="11" fillId="8" borderId="23" xfId="1" applyNumberFormat="1" applyFont="1" applyFill="1" applyBorder="1" applyAlignment="1" applyProtection="1">
      <alignment vertical="center" wrapText="1"/>
      <protection hidden="1"/>
    </xf>
    <xf numFmtId="0" fontId="5" fillId="0" borderId="24" xfId="0" applyFont="1" applyBorder="1" applyAlignment="1">
      <alignment vertical="center" wrapText="1"/>
    </xf>
    <xf numFmtId="0" fontId="5" fillId="0" borderId="56" xfId="1" applyFont="1" applyBorder="1" applyAlignment="1">
      <alignment vertical="center" wrapText="1"/>
    </xf>
    <xf numFmtId="41" fontId="11" fillId="8" borderId="23" xfId="1" applyNumberFormat="1" applyFont="1" applyFill="1" applyBorder="1" applyAlignment="1" applyProtection="1">
      <alignment vertical="center"/>
      <protection hidden="1"/>
    </xf>
    <xf numFmtId="0" fontId="2" fillId="11" borderId="24" xfId="1" applyFont="1" applyFill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41" fontId="11" fillId="6" borderId="44" xfId="1" applyNumberFormat="1" applyFont="1" applyFill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10" borderId="24" xfId="1" applyFont="1" applyFill="1" applyBorder="1" applyAlignment="1">
      <alignment vertical="center" wrapText="1"/>
    </xf>
    <xf numFmtId="41" fontId="11" fillId="8" borderId="25" xfId="1" applyNumberFormat="1" applyFont="1" applyFill="1" applyBorder="1" applyAlignment="1" applyProtection="1">
      <alignment vertical="center" wrapText="1"/>
      <protection locked="0"/>
    </xf>
    <xf numFmtId="41" fontId="11" fillId="8" borderId="26" xfId="2" applyFont="1" applyFill="1" applyBorder="1" applyAlignment="1" applyProtection="1">
      <alignment vertical="center"/>
      <protection locked="0"/>
    </xf>
    <xf numFmtId="41" fontId="11" fillId="8" borderId="26" xfId="1" applyNumberFormat="1" applyFont="1" applyFill="1" applyBorder="1" applyAlignment="1" applyProtection="1">
      <alignment vertical="center" wrapText="1"/>
      <protection locked="0"/>
    </xf>
    <xf numFmtId="41" fontId="11" fillId="8" borderId="26" xfId="1" applyNumberFormat="1" applyFont="1" applyFill="1" applyBorder="1" applyAlignment="1" applyProtection="1">
      <alignment vertical="center" wrapText="1"/>
      <protection locked="0" hidden="1"/>
    </xf>
    <xf numFmtId="41" fontId="11" fillId="10" borderId="28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10" borderId="29" xfId="1" applyNumberFormat="1" applyFont="1" applyFill="1" applyBorder="1" applyAlignment="1" applyProtection="1">
      <alignment vertical="center" wrapText="1"/>
      <protection locked="0"/>
    </xf>
    <xf numFmtId="41" fontId="11" fillId="10" borderId="29" xfId="1" applyNumberFormat="1" applyFont="1" applyFill="1" applyBorder="1" applyAlignment="1">
      <alignment vertical="center" wrapText="1"/>
    </xf>
    <xf numFmtId="0" fontId="2" fillId="10" borderId="68" xfId="1" applyFont="1" applyFill="1" applyBorder="1" applyAlignment="1">
      <alignment vertical="center" wrapText="1"/>
    </xf>
    <xf numFmtId="41" fontId="11" fillId="8" borderId="69" xfId="1" applyNumberFormat="1" applyFont="1" applyFill="1" applyBorder="1" applyAlignment="1" applyProtection="1">
      <alignment vertical="center" wrapText="1"/>
      <protection locked="0"/>
    </xf>
    <xf numFmtId="41" fontId="11" fillId="8" borderId="70" xfId="2" applyFont="1" applyFill="1" applyBorder="1" applyAlignment="1" applyProtection="1">
      <alignment vertical="center"/>
      <protection locked="0"/>
    </xf>
    <xf numFmtId="41" fontId="11" fillId="8" borderId="70" xfId="1" applyNumberFormat="1" applyFont="1" applyFill="1" applyBorder="1" applyAlignment="1" applyProtection="1">
      <alignment vertical="center" wrapText="1"/>
      <protection locked="0"/>
    </xf>
    <xf numFmtId="41" fontId="11" fillId="6" borderId="70" xfId="1" applyNumberFormat="1" applyFont="1" applyFill="1" applyBorder="1" applyAlignment="1">
      <alignment vertical="center" wrapText="1"/>
    </xf>
    <xf numFmtId="41" fontId="11" fillId="8" borderId="70" xfId="1" applyNumberFormat="1" applyFont="1" applyFill="1" applyBorder="1" applyAlignment="1" applyProtection="1">
      <alignment vertical="center" wrapText="1"/>
      <protection locked="0" hidden="1"/>
    </xf>
    <xf numFmtId="41" fontId="11" fillId="10" borderId="71" xfId="1" applyNumberFormat="1" applyFont="1" applyFill="1" applyBorder="1" applyAlignment="1">
      <alignment vertical="center" wrapText="1"/>
    </xf>
    <xf numFmtId="41" fontId="11" fillId="10" borderId="72" xfId="1" applyNumberFormat="1" applyFont="1" applyFill="1" applyBorder="1" applyAlignment="1" applyProtection="1">
      <alignment vertical="center" wrapText="1"/>
      <protection locked="0"/>
    </xf>
    <xf numFmtId="41" fontId="11" fillId="10" borderId="72" xfId="1" applyNumberFormat="1" applyFont="1" applyFill="1" applyBorder="1" applyAlignment="1">
      <alignment vertical="center" wrapText="1"/>
    </xf>
    <xf numFmtId="41" fontId="11" fillId="0" borderId="73" xfId="1" applyNumberFormat="1" applyFont="1" applyBorder="1" applyAlignment="1">
      <alignment vertical="center" wrapText="1"/>
    </xf>
    <xf numFmtId="41" fontId="11" fillId="0" borderId="71" xfId="1" applyNumberFormat="1" applyFont="1" applyBorder="1" applyAlignment="1">
      <alignment vertical="center"/>
    </xf>
    <xf numFmtId="0" fontId="5" fillId="11" borderId="43" xfId="1" applyFont="1" applyFill="1" applyBorder="1" applyAlignment="1">
      <alignment horizontal="center" vertical="center" wrapText="1"/>
    </xf>
    <xf numFmtId="41" fontId="11" fillId="0" borderId="74" xfId="2" applyFont="1" applyBorder="1" applyAlignment="1" applyProtection="1">
      <alignment vertical="center"/>
      <protection locked="0"/>
    </xf>
    <xf numFmtId="41" fontId="11" fillId="6" borderId="74" xfId="1" applyNumberFormat="1" applyFont="1" applyFill="1" applyBorder="1" applyAlignment="1">
      <alignment vertical="center" wrapText="1"/>
    </xf>
    <xf numFmtId="41" fontId="11" fillId="0" borderId="75" xfId="1" applyNumberFormat="1" applyFont="1" applyBorder="1" applyAlignment="1" applyProtection="1">
      <alignment vertical="center" wrapText="1"/>
      <protection locked="0" hidden="1"/>
    </xf>
    <xf numFmtId="41" fontId="15" fillId="0" borderId="76" xfId="1" applyNumberFormat="1" applyFont="1" applyBorder="1" applyAlignment="1">
      <alignment vertical="center" wrapText="1"/>
    </xf>
    <xf numFmtId="41" fontId="15" fillId="0" borderId="77" xfId="1" applyNumberFormat="1" applyFont="1" applyBorder="1" applyAlignment="1">
      <alignment vertical="center" wrapText="1"/>
    </xf>
    <xf numFmtId="41" fontId="11" fillId="0" borderId="78" xfId="0" applyNumberFormat="1" applyFont="1" applyBorder="1" applyAlignment="1" applyProtection="1">
      <alignment vertical="center" wrapText="1"/>
      <protection locked="0"/>
    </xf>
    <xf numFmtId="41" fontId="11" fillId="0" borderId="75" xfId="1" applyNumberFormat="1" applyFont="1" applyBorder="1" applyAlignment="1">
      <alignment vertical="center" wrapText="1"/>
    </xf>
    <xf numFmtId="41" fontId="11" fillId="0" borderId="76" xfId="1" applyNumberFormat="1" applyFont="1" applyBorder="1" applyAlignment="1">
      <alignment vertical="center"/>
    </xf>
    <xf numFmtId="0" fontId="5" fillId="11" borderId="9" xfId="0" applyFont="1" applyFill="1" applyBorder="1" applyAlignment="1" applyProtection="1">
      <alignment horizontal="center" vertical="center" wrapText="1"/>
      <protection locked="0"/>
    </xf>
    <xf numFmtId="41" fontId="11" fillId="0" borderId="79" xfId="0" applyNumberFormat="1" applyFont="1" applyBorder="1" applyAlignment="1" applyProtection="1">
      <alignment vertical="center"/>
      <protection locked="0"/>
    </xf>
    <xf numFmtId="0" fontId="5" fillId="0" borderId="68" xfId="1" applyFont="1" applyBorder="1" applyAlignment="1">
      <alignment horizontal="center" vertical="center" wrapText="1"/>
    </xf>
    <xf numFmtId="41" fontId="11" fillId="0" borderId="56" xfId="1" applyNumberFormat="1" applyFont="1" applyBorder="1" applyAlignment="1" applyProtection="1">
      <alignment vertical="center" wrapText="1"/>
      <protection locked="0"/>
    </xf>
    <xf numFmtId="41" fontId="11" fillId="0" borderId="44" xfId="2" applyFont="1" applyBorder="1" applyAlignment="1" applyProtection="1">
      <alignment vertical="center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/>
    </xf>
    <xf numFmtId="41" fontId="15" fillId="0" borderId="80" xfId="1" applyNumberFormat="1" applyFont="1" applyBorder="1" applyAlignment="1">
      <alignment vertical="center" wrapText="1"/>
    </xf>
    <xf numFmtId="41" fontId="11" fillId="0" borderId="44" xfId="1" applyNumberFormat="1" applyFont="1" applyBorder="1" applyAlignment="1" applyProtection="1">
      <alignment vertical="center" wrapText="1"/>
      <protection locked="0"/>
    </xf>
    <xf numFmtId="41" fontId="15" fillId="0" borderId="80" xfId="1" applyNumberFormat="1" applyFont="1" applyBorder="1" applyAlignment="1" applyProtection="1">
      <alignment vertical="center" wrapText="1"/>
      <protection locked="0"/>
    </xf>
    <xf numFmtId="41" fontId="15" fillId="8" borderId="23" xfId="1" applyNumberFormat="1" applyFont="1" applyFill="1" applyBorder="1" applyAlignment="1" applyProtection="1">
      <alignment vertical="center" wrapText="1"/>
      <protection hidden="1"/>
    </xf>
    <xf numFmtId="0" fontId="5" fillId="11" borderId="9" xfId="0" applyFont="1" applyFill="1" applyBorder="1" applyAlignment="1">
      <alignment horizontal="center" vertical="center" wrapText="1"/>
    </xf>
    <xf numFmtId="0" fontId="17" fillId="10" borderId="24" xfId="1" applyFont="1" applyFill="1" applyBorder="1" applyAlignment="1">
      <alignment vertical="center" wrapText="1"/>
    </xf>
    <xf numFmtId="41" fontId="11" fillId="8" borderId="25" xfId="1" applyNumberFormat="1" applyFont="1" applyFill="1" applyBorder="1" applyAlignment="1" applyProtection="1">
      <alignment vertical="center" wrapText="1"/>
      <protection hidden="1"/>
    </xf>
    <xf numFmtId="41" fontId="11" fillId="10" borderId="26" xfId="3" applyNumberFormat="1" applyFont="1" applyFill="1" applyBorder="1" applyAlignment="1">
      <alignment vertical="center"/>
    </xf>
    <xf numFmtId="41" fontId="11" fillId="8" borderId="26" xfId="1" applyNumberFormat="1" applyFont="1" applyFill="1" applyBorder="1" applyAlignment="1" applyProtection="1">
      <alignment vertical="center" wrapText="1"/>
      <protection hidden="1"/>
    </xf>
    <xf numFmtId="41" fontId="11" fillId="0" borderId="24" xfId="1" applyNumberFormat="1" applyFont="1" applyBorder="1" applyAlignment="1">
      <alignment vertical="center" wrapText="1"/>
    </xf>
    <xf numFmtId="41" fontId="11" fillId="0" borderId="15" xfId="1" applyNumberFormat="1" applyFont="1" applyBorder="1" applyAlignment="1">
      <alignment vertical="center" wrapText="1"/>
    </xf>
    <xf numFmtId="41" fontId="11" fillId="0" borderId="28" xfId="1" applyNumberFormat="1" applyFont="1" applyBorder="1" applyAlignment="1">
      <alignment vertical="center" wrapText="1"/>
    </xf>
    <xf numFmtId="41" fontId="11" fillId="0" borderId="29" xfId="1" applyNumberFormat="1" applyFont="1" applyBorder="1" applyAlignment="1">
      <alignment vertical="center" wrapText="1"/>
    </xf>
    <xf numFmtId="41" fontId="11" fillId="10" borderId="32" xfId="1" applyNumberFormat="1" applyFont="1" applyFill="1" applyBorder="1" applyAlignment="1" applyProtection="1">
      <alignment vertical="center" wrapText="1"/>
      <protection hidden="1"/>
    </xf>
    <xf numFmtId="41" fontId="11" fillId="8" borderId="33" xfId="1" applyNumberFormat="1" applyFont="1" applyFill="1" applyBorder="1" applyAlignment="1">
      <alignment vertical="center" wrapText="1"/>
    </xf>
    <xf numFmtId="41" fontId="11" fillId="10" borderId="36" xfId="1" applyNumberFormat="1" applyFont="1" applyFill="1" applyBorder="1" applyAlignment="1">
      <alignment vertical="center" wrapText="1"/>
    </xf>
    <xf numFmtId="41" fontId="11" fillId="0" borderId="34" xfId="1" applyNumberFormat="1" applyFont="1" applyBorder="1" applyAlignment="1">
      <alignment vertical="center" wrapText="1"/>
    </xf>
    <xf numFmtId="41" fontId="11" fillId="0" borderId="33" xfId="1" applyNumberFormat="1" applyFont="1" applyBorder="1" applyAlignment="1">
      <alignment vertical="center" wrapText="1"/>
    </xf>
    <xf numFmtId="41" fontId="11" fillId="0" borderId="36" xfId="1" applyNumberFormat="1" applyFont="1" applyBorder="1" applyAlignment="1">
      <alignment vertical="center" wrapText="1"/>
    </xf>
    <xf numFmtId="41" fontId="11" fillId="9" borderId="51" xfId="1" applyNumberFormat="1" applyFont="1" applyFill="1" applyBorder="1" applyAlignment="1" applyProtection="1">
      <alignment vertical="center" wrapText="1"/>
      <protection hidden="1"/>
    </xf>
    <xf numFmtId="41" fontId="11" fillId="9" borderId="14" xfId="1" applyNumberFormat="1" applyFont="1" applyFill="1" applyBorder="1" applyAlignment="1">
      <alignment vertical="center" wrapText="1"/>
    </xf>
    <xf numFmtId="41" fontId="11" fillId="9" borderId="14" xfId="1" applyNumberFormat="1" applyFont="1" applyFill="1" applyBorder="1" applyAlignment="1" applyProtection="1">
      <alignment vertical="center" wrapText="1"/>
      <protection hidden="1"/>
    </xf>
    <xf numFmtId="41" fontId="11" fillId="9" borderId="53" xfId="1" applyNumberFormat="1" applyFont="1" applyFill="1" applyBorder="1" applyAlignment="1">
      <alignment vertical="center" wrapText="1"/>
    </xf>
    <xf numFmtId="41" fontId="11" fillId="9" borderId="51" xfId="1" applyNumberFormat="1" applyFont="1" applyFill="1" applyBorder="1" applyAlignment="1">
      <alignment vertical="center" wrapText="1"/>
    </xf>
    <xf numFmtId="41" fontId="11" fillId="0" borderId="54" xfId="1" applyNumberFormat="1" applyFont="1" applyBorder="1" applyAlignment="1">
      <alignment vertical="center" wrapText="1"/>
    </xf>
    <xf numFmtId="41" fontId="11" fillId="9" borderId="63" xfId="1" applyNumberFormat="1" applyFont="1" applyFill="1" applyBorder="1" applyAlignment="1" applyProtection="1">
      <alignment vertical="center" wrapText="1"/>
      <protection hidden="1"/>
    </xf>
    <xf numFmtId="41" fontId="11" fillId="9" borderId="58" xfId="1" applyNumberFormat="1" applyFont="1" applyFill="1" applyBorder="1" applyAlignment="1" applyProtection="1">
      <alignment vertical="center" wrapText="1"/>
      <protection hidden="1"/>
    </xf>
    <xf numFmtId="41" fontId="11" fillId="0" borderId="62" xfId="1" applyNumberFormat="1" applyFont="1" applyBorder="1" applyAlignment="1">
      <alignment vertical="center" wrapText="1"/>
    </xf>
    <xf numFmtId="41" fontId="10" fillId="0" borderId="0" xfId="2" applyFont="1" applyAlignment="1">
      <alignment vertical="center"/>
    </xf>
    <xf numFmtId="41" fontId="10" fillId="8" borderId="23" xfId="2" applyFont="1" applyFill="1" applyBorder="1" applyAlignment="1" applyProtection="1">
      <alignment vertical="center"/>
      <protection hidden="1"/>
    </xf>
    <xf numFmtId="41" fontId="11" fillId="0" borderId="16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7" xfId="1" applyNumberFormat="1" applyFont="1" applyBorder="1" applyAlignment="1" applyProtection="1">
      <alignment vertical="center"/>
      <protection locked="0"/>
    </xf>
    <xf numFmtId="41" fontId="11" fillId="0" borderId="17" xfId="1" applyNumberFormat="1" applyFont="1" applyBorder="1" applyAlignment="1">
      <alignment vertical="center"/>
    </xf>
    <xf numFmtId="41" fontId="11" fillId="0" borderId="51" xfId="1" applyNumberFormat="1" applyFont="1" applyBorder="1" applyAlignment="1" applyProtection="1">
      <alignment vertical="center" wrapText="1"/>
      <protection locked="0"/>
    </xf>
    <xf numFmtId="41" fontId="11" fillId="0" borderId="14" xfId="1" applyNumberFormat="1" applyFont="1" applyBorder="1" applyAlignment="1" applyProtection="1">
      <alignment vertical="center" wrapText="1"/>
      <protection locked="0"/>
    </xf>
    <xf numFmtId="41" fontId="11" fillId="0" borderId="14" xfId="0" applyNumberFormat="1" applyFont="1" applyBorder="1" applyAlignment="1" applyProtection="1">
      <alignment vertical="center" wrapText="1"/>
      <protection locked="0"/>
    </xf>
    <xf numFmtId="41" fontId="11" fillId="0" borderId="53" xfId="1" applyNumberFormat="1" applyFont="1" applyBorder="1" applyAlignment="1">
      <alignment vertical="center" wrapText="1"/>
    </xf>
    <xf numFmtId="3" fontId="17" fillId="0" borderId="33" xfId="0" applyNumberFormat="1" applyFont="1" applyBorder="1" applyAlignment="1">
      <alignment vertical="center" wrapText="1"/>
    </xf>
    <xf numFmtId="41" fontId="11" fillId="11" borderId="32" xfId="1" applyNumberFormat="1" applyFont="1" applyFill="1" applyBorder="1" applyAlignment="1" applyProtection="1">
      <alignment vertical="center"/>
      <protection locked="0"/>
    </xf>
    <xf numFmtId="41" fontId="11" fillId="6" borderId="12" xfId="1" applyNumberFormat="1" applyFont="1" applyFill="1" applyBorder="1" applyAlignment="1">
      <alignment vertical="center"/>
    </xf>
    <xf numFmtId="41" fontId="11" fillId="11" borderId="32" xfId="1" applyNumberFormat="1" applyFont="1" applyFill="1" applyBorder="1" applyAlignment="1" applyProtection="1">
      <alignment vertical="center"/>
      <protection hidden="1"/>
    </xf>
    <xf numFmtId="41" fontId="11" fillId="0" borderId="37" xfId="1" applyNumberFormat="1" applyFont="1" applyBorder="1" applyAlignment="1" applyProtection="1">
      <alignment vertical="center" wrapText="1"/>
      <protection locked="0"/>
    </xf>
    <xf numFmtId="41" fontId="11" fillId="8" borderId="81" xfId="1" applyNumberFormat="1" applyFont="1" applyFill="1" applyBorder="1" applyAlignment="1" applyProtection="1">
      <alignment vertical="center" wrapText="1"/>
      <protection hidden="1"/>
    </xf>
    <xf numFmtId="41" fontId="11" fillId="0" borderId="82" xfId="1" applyNumberFormat="1" applyFont="1" applyBorder="1" applyAlignment="1" applyProtection="1">
      <alignment vertical="center"/>
      <protection locked="0"/>
    </xf>
    <xf numFmtId="41" fontId="11" fillId="11" borderId="32" xfId="1" applyNumberFormat="1" applyFont="1" applyFill="1" applyBorder="1" applyAlignment="1" applyProtection="1">
      <alignment vertical="center"/>
      <protection locked="0" hidden="1"/>
    </xf>
    <xf numFmtId="41" fontId="11" fillId="0" borderId="22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>
      <alignment vertical="center"/>
    </xf>
    <xf numFmtId="0" fontId="2" fillId="8" borderId="4" xfId="1" applyFont="1" applyFill="1" applyBorder="1" applyAlignment="1" applyProtection="1">
      <alignment vertical="center" wrapText="1"/>
      <protection hidden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82" xfId="1" applyFont="1" applyFill="1" applyBorder="1" applyAlignment="1" applyProtection="1">
      <alignment horizontal="center" vertical="center" wrapText="1"/>
      <protection hidden="1"/>
    </xf>
    <xf numFmtId="1" fontId="10" fillId="2" borderId="14" xfId="1" applyNumberFormat="1" applyFont="1" applyFill="1" applyBorder="1" applyAlignment="1">
      <alignment horizontal="center" vertical="center" wrapText="1"/>
    </xf>
    <xf numFmtId="1" fontId="10" fillId="2" borderId="64" xfId="1" applyNumberFormat="1" applyFont="1" applyFill="1" applyBorder="1" applyAlignment="1" applyProtection="1">
      <alignment horizontal="center" vertical="center" wrapText="1"/>
      <protection hidden="1"/>
    </xf>
    <xf numFmtId="1" fontId="10" fillId="2" borderId="64" xfId="1" applyNumberFormat="1" applyFont="1" applyFill="1" applyBorder="1" applyAlignment="1" applyProtection="1">
      <alignment horizontal="center" vertical="center" wrapText="1"/>
    </xf>
    <xf numFmtId="1" fontId="10" fillId="0" borderId="19" xfId="1" applyNumberFormat="1" applyFont="1" applyBorder="1" applyAlignment="1">
      <alignment horizontal="center" vertical="center" wrapText="1"/>
    </xf>
    <xf numFmtId="1" fontId="10" fillId="8" borderId="19" xfId="1" applyNumberFormat="1" applyFont="1" applyFill="1" applyBorder="1" applyAlignment="1" applyProtection="1">
      <alignment horizontal="center" vertical="center" wrapText="1"/>
      <protection hidden="1"/>
    </xf>
    <xf numFmtId="41" fontId="15" fillId="0" borderId="23" xfId="1" applyNumberFormat="1" applyFont="1" applyBorder="1" applyAlignment="1">
      <alignment vertical="center" wrapText="1"/>
    </xf>
    <xf numFmtId="41" fontId="15" fillId="0" borderId="83" xfId="1" applyNumberFormat="1" applyFont="1" applyBorder="1" applyAlignment="1">
      <alignment vertical="center" wrapText="1"/>
    </xf>
    <xf numFmtId="41" fontId="11" fillId="0" borderId="80" xfId="1" applyNumberFormat="1" applyFont="1" applyBorder="1" applyAlignment="1" applyProtection="1">
      <alignment vertical="center" wrapText="1"/>
      <protection locked="0"/>
    </xf>
    <xf numFmtId="41" fontId="11" fillId="8" borderId="50" xfId="1" applyNumberFormat="1" applyFont="1" applyFill="1" applyBorder="1" applyAlignment="1" applyProtection="1">
      <alignment vertical="center" wrapText="1"/>
      <protection hidden="1"/>
    </xf>
    <xf numFmtId="41" fontId="15" fillId="0" borderId="23" xfId="2" applyFont="1" applyBorder="1" applyAlignment="1">
      <alignment vertical="center"/>
    </xf>
    <xf numFmtId="41" fontId="15" fillId="0" borderId="83" xfId="2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41" fontId="11" fillId="0" borderId="67" xfId="1" applyNumberFormat="1" applyFont="1" applyBorder="1" applyAlignment="1" applyProtection="1">
      <alignment vertical="center" wrapText="1"/>
      <protection locked="0"/>
    </xf>
    <xf numFmtId="41" fontId="11" fillId="0" borderId="84" xfId="1" applyNumberFormat="1" applyFont="1" applyBorder="1" applyAlignment="1" applyProtection="1">
      <alignment vertical="center" wrapText="1"/>
      <protection locked="0"/>
    </xf>
    <xf numFmtId="41" fontId="11" fillId="0" borderId="85" xfId="1" applyNumberFormat="1" applyFont="1" applyBorder="1" applyAlignment="1" applyProtection="1">
      <alignment vertical="center" wrapText="1"/>
      <protection locked="0"/>
    </xf>
    <xf numFmtId="41" fontId="11" fillId="0" borderId="23" xfId="1" applyNumberFormat="1" applyFont="1" applyBorder="1" applyAlignment="1">
      <alignment vertical="center" wrapText="1"/>
    </xf>
    <xf numFmtId="41" fontId="11" fillId="10" borderId="83" xfId="1" applyNumberFormat="1" applyFont="1" applyFill="1" applyBorder="1" applyAlignment="1">
      <alignment vertical="center" wrapText="1"/>
    </xf>
    <xf numFmtId="41" fontId="11" fillId="0" borderId="15" xfId="1" applyNumberFormat="1" applyFont="1" applyBorder="1" applyAlignment="1" applyProtection="1">
      <alignment vertical="center" wrapText="1"/>
      <protection locked="0"/>
    </xf>
    <xf numFmtId="41" fontId="11" fillId="8" borderId="35" xfId="1" applyNumberFormat="1" applyFont="1" applyFill="1" applyBorder="1" applyAlignment="1" applyProtection="1">
      <alignment vertical="center" wrapText="1"/>
      <protection locked="0"/>
    </xf>
    <xf numFmtId="41" fontId="11" fillId="8" borderId="32" xfId="2" applyFont="1" applyFill="1" applyBorder="1" applyAlignment="1" applyProtection="1">
      <alignment vertical="center"/>
      <protection locked="0"/>
    </xf>
    <xf numFmtId="41" fontId="11" fillId="8" borderId="32" xfId="1" applyNumberFormat="1" applyFont="1" applyFill="1" applyBorder="1" applyAlignment="1" applyProtection="1">
      <alignment vertical="center" wrapText="1"/>
      <protection locked="0"/>
    </xf>
    <xf numFmtId="41" fontId="11" fillId="6" borderId="22" xfId="1" applyNumberFormat="1" applyFont="1" applyFill="1" applyBorder="1" applyAlignment="1">
      <alignment vertical="center" wrapText="1"/>
    </xf>
    <xf numFmtId="41" fontId="11" fillId="8" borderId="32" xfId="1" applyNumberFormat="1" applyFont="1" applyFill="1" applyBorder="1" applyAlignment="1" applyProtection="1">
      <alignment vertical="center" wrapText="1"/>
      <protection locked="0" hidden="1"/>
    </xf>
    <xf numFmtId="41" fontId="11" fillId="10" borderId="86" xfId="1" applyNumberFormat="1" applyFont="1" applyFill="1" applyBorder="1" applyAlignment="1">
      <alignment vertical="center" wrapText="1"/>
    </xf>
    <xf numFmtId="41" fontId="11" fillId="0" borderId="34" xfId="1" applyNumberFormat="1" applyFont="1" applyBorder="1" applyAlignment="1" applyProtection="1">
      <alignment vertical="center" wrapText="1"/>
      <protection locked="0"/>
    </xf>
    <xf numFmtId="0" fontId="5" fillId="11" borderId="43" xfId="1" applyFont="1" applyFill="1" applyBorder="1" applyAlignment="1">
      <alignment vertical="center" wrapText="1"/>
    </xf>
    <xf numFmtId="41" fontId="15" fillId="0" borderId="87" xfId="1" applyNumberFormat="1" applyFont="1" applyBorder="1" applyAlignment="1">
      <alignment vertical="center" wrapText="1"/>
    </xf>
    <xf numFmtId="41" fontId="15" fillId="0" borderId="50" xfId="1" applyNumberFormat="1" applyFont="1" applyBorder="1" applyAlignment="1">
      <alignment vertical="center" wrapText="1"/>
    </xf>
    <xf numFmtId="41" fontId="11" fillId="6" borderId="46" xfId="1" applyNumberFormat="1" applyFont="1" applyFill="1" applyBorder="1" applyAlignment="1">
      <alignment vertical="center" wrapText="1"/>
    </xf>
    <xf numFmtId="41" fontId="15" fillId="0" borderId="88" xfId="1" applyNumberFormat="1" applyFont="1" applyBorder="1" applyAlignment="1">
      <alignment vertical="center" wrapText="1"/>
    </xf>
    <xf numFmtId="0" fontId="5" fillId="11" borderId="29" xfId="0" applyFont="1" applyFill="1" applyBorder="1" applyAlignment="1" applyProtection="1">
      <alignment horizontal="center" vertical="center" wrapText="1"/>
      <protection locked="0"/>
    </xf>
    <xf numFmtId="41" fontId="11" fillId="0" borderId="26" xfId="1" applyNumberFormat="1" applyFont="1" applyBorder="1" applyAlignment="1">
      <alignment vertical="center" wrapText="1"/>
    </xf>
    <xf numFmtId="41" fontId="11" fillId="10" borderId="50" xfId="1" applyNumberFormat="1" applyFont="1" applyFill="1" applyBorder="1" applyAlignment="1">
      <alignment vertical="center" wrapText="1"/>
    </xf>
    <xf numFmtId="41" fontId="11" fillId="9" borderId="89" xfId="1" applyNumberFormat="1" applyFont="1" applyFill="1" applyBorder="1" applyAlignment="1">
      <alignment vertical="center" wrapText="1"/>
    </xf>
    <xf numFmtId="41" fontId="11" fillId="0" borderId="89" xfId="1" applyNumberFormat="1" applyFont="1" applyBorder="1" applyAlignment="1">
      <alignment vertical="center" wrapText="1"/>
    </xf>
    <xf numFmtId="41" fontId="11" fillId="0" borderId="90" xfId="1" applyNumberFormat="1" applyFont="1" applyBorder="1" applyAlignment="1">
      <alignment vertical="center" wrapText="1"/>
    </xf>
    <xf numFmtId="41" fontId="11" fillId="9" borderId="91" xfId="1" applyNumberFormat="1" applyFont="1" applyFill="1" applyBorder="1" applyAlignment="1">
      <alignment vertical="center" wrapText="1"/>
    </xf>
    <xf numFmtId="41" fontId="10" fillId="12" borderId="4" xfId="2" applyFont="1" applyFill="1" applyBorder="1" applyAlignment="1">
      <alignment vertical="center"/>
    </xf>
    <xf numFmtId="41" fontId="20" fillId="0" borderId="4" xfId="2" applyFont="1" applyFill="1" applyBorder="1" applyProtection="1"/>
    <xf numFmtId="41" fontId="20" fillId="0" borderId="3" xfId="2" applyFont="1" applyFill="1" applyBorder="1" applyProtection="1"/>
    <xf numFmtId="0" fontId="17" fillId="0" borderId="55" xfId="1" applyFont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89" xfId="1" applyNumberFormat="1" applyFont="1" applyBorder="1" applyAlignment="1" applyProtection="1">
      <alignment vertical="center"/>
      <protection locked="0"/>
    </xf>
    <xf numFmtId="41" fontId="11" fillId="0" borderId="89" xfId="1" applyNumberFormat="1" applyFont="1" applyBorder="1" applyAlignment="1">
      <alignment vertical="center"/>
    </xf>
    <xf numFmtId="41" fontId="11" fillId="0" borderId="54" xfId="1" applyNumberFormat="1" applyFont="1" applyBorder="1" applyAlignment="1" applyProtection="1">
      <alignment vertical="center"/>
      <protection locked="0"/>
    </xf>
    <xf numFmtId="41" fontId="11" fillId="11" borderId="26" xfId="1" applyNumberFormat="1" applyFont="1" applyFill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hidden="1"/>
    </xf>
    <xf numFmtId="41" fontId="11" fillId="11" borderId="28" xfId="1" applyNumberFormat="1" applyFont="1" applyFill="1" applyBorder="1" applyAlignment="1">
      <alignment vertical="center"/>
    </xf>
    <xf numFmtId="41" fontId="11" fillId="11" borderId="83" xfId="1" applyNumberFormat="1" applyFont="1" applyFill="1" applyBorder="1" applyAlignment="1" applyProtection="1">
      <alignment vertical="center"/>
      <protection locked="0"/>
    </xf>
    <xf numFmtId="41" fontId="11" fillId="11" borderId="83" xfId="1" applyNumberFormat="1" applyFont="1" applyFill="1" applyBorder="1" applyAlignment="1">
      <alignment vertical="center"/>
    </xf>
    <xf numFmtId="41" fontId="11" fillId="0" borderId="27" xfId="1" applyNumberFormat="1" applyFont="1" applyBorder="1" applyAlignment="1">
      <alignment vertical="center"/>
    </xf>
    <xf numFmtId="41" fontId="11" fillId="11" borderId="29" xfId="1" applyNumberFormat="1" applyFont="1" applyFill="1" applyBorder="1" applyAlignment="1" applyProtection="1">
      <alignment vertical="center"/>
      <protection locked="0"/>
    </xf>
    <xf numFmtId="41" fontId="2" fillId="8" borderId="0" xfId="1" applyNumberFormat="1" applyFont="1" applyFill="1" applyAlignment="1" applyProtection="1">
      <alignment horizontal="center" wrapText="1"/>
      <protection hidden="1"/>
    </xf>
    <xf numFmtId="0" fontId="2" fillId="12" borderId="2" xfId="1" applyFont="1" applyFill="1" applyBorder="1" applyAlignment="1">
      <alignment wrapText="1"/>
    </xf>
    <xf numFmtId="41" fontId="10" fillId="12" borderId="6" xfId="2" applyFont="1" applyFill="1" applyBorder="1" applyProtection="1">
      <protection hidden="1"/>
    </xf>
    <xf numFmtId="41" fontId="10" fillId="12" borderId="7" xfId="2" applyFont="1" applyFill="1" applyBorder="1"/>
    <xf numFmtId="41" fontId="10" fillId="12" borderId="7" xfId="2" applyFont="1" applyFill="1" applyBorder="1" applyProtection="1">
      <protection hidden="1"/>
    </xf>
    <xf numFmtId="41" fontId="10" fillId="6" borderId="7" xfId="2" applyFont="1" applyFill="1" applyBorder="1"/>
    <xf numFmtId="41" fontId="20" fillId="12" borderId="8" xfId="2" applyFont="1" applyFill="1" applyBorder="1"/>
    <xf numFmtId="41" fontId="20" fillId="0" borderId="23" xfId="2" applyFont="1" applyBorder="1"/>
    <xf numFmtId="41" fontId="20" fillId="12" borderId="4" xfId="2" applyFont="1" applyFill="1" applyBorder="1"/>
    <xf numFmtId="41" fontId="20" fillId="0" borderId="0" xfId="2" applyFont="1"/>
    <xf numFmtId="41" fontId="10" fillId="12" borderId="6" xfId="2" applyFont="1" applyFill="1" applyBorder="1" applyProtection="1"/>
    <xf numFmtId="41" fontId="10" fillId="12" borderId="7" xfId="2" applyFont="1" applyFill="1" applyBorder="1" applyProtection="1"/>
    <xf numFmtId="41" fontId="10" fillId="12" borderId="8" xfId="2" applyFont="1" applyFill="1" applyBorder="1" applyProtection="1"/>
    <xf numFmtId="41" fontId="20" fillId="12" borderId="1" xfId="2" applyFont="1" applyFill="1" applyBorder="1" applyProtection="1"/>
    <xf numFmtId="41" fontId="20" fillId="8" borderId="4" xfId="2" applyFont="1" applyFill="1" applyBorder="1" applyProtection="1">
      <protection hidden="1"/>
    </xf>
    <xf numFmtId="0" fontId="8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8" fillId="0" borderId="3" xfId="1" applyNumberFormat="1" applyFont="1" applyBorder="1" applyAlignment="1">
      <alignment horizontal="center" vertical="center" wrapText="1"/>
    </xf>
    <xf numFmtId="41" fontId="8" fillId="0" borderId="3" xfId="1" applyNumberFormat="1" applyFont="1" applyBorder="1" applyAlignment="1" applyProtection="1">
      <alignment horizontal="center" vertical="center" wrapText="1"/>
      <protection hidden="1"/>
    </xf>
    <xf numFmtId="41" fontId="8" fillId="0" borderId="0" xfId="1" applyNumberFormat="1" applyFont="1" applyAlignment="1">
      <alignment horizontal="center" vertical="center" wrapText="1"/>
    </xf>
    <xf numFmtId="41" fontId="8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6" fillId="6" borderId="0" xfId="1" applyNumberFormat="1" applyFont="1" applyFill="1" applyAlignment="1">
      <alignment horizontal="center"/>
    </xf>
    <xf numFmtId="41" fontId="6" fillId="0" borderId="0" xfId="1" applyNumberFormat="1" applyFont="1"/>
    <xf numFmtId="41" fontId="8" fillId="0" borderId="65" xfId="1" applyNumberFormat="1" applyFont="1" applyBorder="1" applyAlignment="1">
      <alignment horizontal="center" vertical="center" wrapText="1"/>
    </xf>
    <xf numFmtId="41" fontId="8" fillId="8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wrapText="1"/>
    </xf>
    <xf numFmtId="41" fontId="11" fillId="0" borderId="14" xfId="1" applyNumberFormat="1" applyFont="1" applyBorder="1" applyProtection="1">
      <protection locked="0"/>
    </xf>
    <xf numFmtId="41" fontId="11" fillId="6" borderId="52" xfId="1" applyNumberFormat="1" applyFont="1" applyFill="1" applyBorder="1"/>
    <xf numFmtId="41" fontId="11" fillId="0" borderId="53" xfId="1" applyNumberFormat="1" applyFont="1" applyBorder="1" applyProtection="1">
      <protection hidden="1"/>
    </xf>
    <xf numFmtId="41" fontId="11" fillId="0" borderId="23" xfId="1" applyNumberFormat="1" applyFont="1" applyBorder="1"/>
    <xf numFmtId="41" fontId="11" fillId="0" borderId="4" xfId="1" applyNumberFormat="1" applyFont="1" applyBorder="1"/>
    <xf numFmtId="41" fontId="11" fillId="0" borderId="0" xfId="1" applyNumberFormat="1" applyFont="1"/>
    <xf numFmtId="41" fontId="11" fillId="0" borderId="82" xfId="1" applyNumberFormat="1" applyFont="1" applyBorder="1" applyAlignment="1" applyProtection="1">
      <alignment vertical="center" wrapText="1"/>
      <protection locked="0"/>
    </xf>
    <xf numFmtId="41" fontId="11" fillId="0" borderId="64" xfId="1" applyNumberFormat="1" applyFont="1" applyBorder="1" applyAlignment="1" applyProtection="1">
      <alignment vertical="center" wrapText="1"/>
      <protection locked="0"/>
    </xf>
    <xf numFmtId="41" fontId="11" fillId="0" borderId="1" xfId="1" applyNumberFormat="1" applyFont="1" applyBorder="1" applyProtection="1">
      <protection locked="0"/>
    </xf>
    <xf numFmtId="41" fontId="11" fillId="0" borderId="1" xfId="1" applyNumberFormat="1" applyFont="1" applyBorder="1"/>
    <xf numFmtId="41" fontId="11" fillId="8" borderId="16" xfId="1" applyNumberFormat="1" applyFont="1" applyFill="1" applyBorder="1" applyProtection="1">
      <protection hidden="1"/>
    </xf>
    <xf numFmtId="0" fontId="2" fillId="0" borderId="2" xfId="1" applyFont="1" applyBorder="1"/>
    <xf numFmtId="41" fontId="11" fillId="0" borderId="25" xfId="1" applyNumberFormat="1" applyFont="1" applyBorder="1" applyProtection="1">
      <protection hidden="1"/>
    </xf>
    <xf numFmtId="41" fontId="11" fillId="0" borderId="26" xfId="1" applyNumberFormat="1" applyFont="1" applyBorder="1"/>
    <xf numFmtId="41" fontId="11" fillId="0" borderId="26" xfId="1" applyNumberFormat="1" applyFont="1" applyBorder="1" applyProtection="1">
      <protection hidden="1"/>
    </xf>
    <xf numFmtId="41" fontId="11" fillId="6" borderId="12" xfId="1" applyNumberFormat="1" applyFont="1" applyFill="1" applyBorder="1"/>
    <xf numFmtId="41" fontId="11" fillId="0" borderId="28" xfId="1" applyNumberFormat="1" applyFont="1" applyBorder="1"/>
    <xf numFmtId="41" fontId="11" fillId="0" borderId="29" xfId="1" applyNumberFormat="1" applyFont="1" applyBorder="1"/>
    <xf numFmtId="41" fontId="11" fillId="0" borderId="25" xfId="1" applyNumberFormat="1" applyFont="1" applyBorder="1"/>
    <xf numFmtId="41" fontId="11" fillId="0" borderId="2" xfId="1" applyNumberFormat="1" applyFont="1" applyBorder="1"/>
    <xf numFmtId="41" fontId="11" fillId="8" borderId="21" xfId="1" applyNumberFormat="1" applyFont="1" applyFill="1" applyBorder="1" applyProtection="1">
      <protection hidden="1"/>
    </xf>
    <xf numFmtId="0" fontId="2" fillId="0" borderId="1" xfId="0" applyFont="1" applyBorder="1" applyAlignment="1">
      <alignment wrapText="1"/>
    </xf>
    <xf numFmtId="41" fontId="11" fillId="0" borderId="57" xfId="1" applyNumberFormat="1" applyFont="1" applyBorder="1" applyProtection="1">
      <protection hidden="1"/>
    </xf>
    <xf numFmtId="41" fontId="11" fillId="0" borderId="58" xfId="1" applyNumberFormat="1" applyFont="1" applyBorder="1"/>
    <xf numFmtId="41" fontId="11" fillId="0" borderId="58" xfId="1" applyNumberFormat="1" applyFont="1" applyBorder="1" applyProtection="1">
      <protection hidden="1"/>
    </xf>
    <xf numFmtId="41" fontId="11" fillId="6" borderId="60" xfId="1" applyNumberFormat="1" applyFont="1" applyFill="1" applyBorder="1"/>
    <xf numFmtId="41" fontId="11" fillId="0" borderId="61" xfId="1" applyNumberFormat="1" applyFont="1" applyBorder="1"/>
    <xf numFmtId="41" fontId="11" fillId="0" borderId="5" xfId="1" applyNumberFormat="1" applyFont="1" applyBorder="1"/>
    <xf numFmtId="41" fontId="11" fillId="0" borderId="62" xfId="1" applyNumberFormat="1" applyFont="1" applyBorder="1"/>
    <xf numFmtId="41" fontId="11" fillId="0" borderId="57" xfId="1" applyNumberFormat="1" applyFont="1" applyBorder="1"/>
    <xf numFmtId="41" fontId="5" fillId="0" borderId="23" xfId="1" applyNumberFormat="1" applyFont="1" applyBorder="1"/>
    <xf numFmtId="41" fontId="11" fillId="8" borderId="92" xfId="1" applyNumberFormat="1" applyFont="1" applyFill="1" applyBorder="1" applyProtection="1">
      <protection hidden="1"/>
    </xf>
    <xf numFmtId="0" fontId="21" fillId="0" borderId="2" xfId="0" applyFont="1" applyBorder="1"/>
    <xf numFmtId="41" fontId="11" fillId="0" borderId="58" xfId="1" applyNumberFormat="1" applyFont="1" applyBorder="1" applyProtection="1">
      <protection locked="0"/>
    </xf>
    <xf numFmtId="41" fontId="11" fillId="0" borderId="7" xfId="1" applyNumberFormat="1" applyFont="1" applyBorder="1" applyAlignment="1" applyProtection="1">
      <alignment vertical="center" wrapText="1"/>
      <protection locked="0"/>
    </xf>
    <xf numFmtId="41" fontId="11" fillId="6" borderId="65" xfId="1" applyNumberFormat="1" applyFont="1" applyFill="1" applyBorder="1"/>
    <xf numFmtId="41" fontId="11" fillId="0" borderId="7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locked="0"/>
    </xf>
    <xf numFmtId="41" fontId="11" fillId="0" borderId="65" xfId="1" applyNumberFormat="1" applyFont="1" applyBorder="1"/>
    <xf numFmtId="0" fontId="6" fillId="11" borderId="0" xfId="1" applyFont="1" applyFill="1"/>
    <xf numFmtId="41" fontId="11" fillId="0" borderId="65" xfId="1" applyNumberFormat="1" applyFont="1" applyBorder="1" applyProtection="1">
      <protection locked="0"/>
    </xf>
    <xf numFmtId="41" fontId="11" fillId="0" borderId="53" xfId="1" applyNumberFormat="1" applyFont="1" applyBorder="1" applyAlignment="1" applyProtection="1">
      <alignment vertical="center" wrapText="1"/>
      <protection locked="0"/>
    </xf>
    <xf numFmtId="0" fontId="6" fillId="8" borderId="0" xfId="1" applyFont="1" applyFill="1" applyProtection="1">
      <protection hidden="1"/>
    </xf>
    <xf numFmtId="0" fontId="8" fillId="11" borderId="0" xfId="1" applyFont="1" applyFill="1"/>
    <xf numFmtId="0" fontId="3" fillId="11" borderId="2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11" borderId="4" xfId="1" applyFont="1" applyFill="1" applyBorder="1" applyAlignment="1">
      <alignment horizontal="center"/>
    </xf>
    <xf numFmtId="0" fontId="3" fillId="0" borderId="0" xfId="1" applyFont="1"/>
    <xf numFmtId="0" fontId="3" fillId="11" borderId="0" xfId="1" applyFont="1" applyFill="1"/>
    <xf numFmtId="0" fontId="3" fillId="0" borderId="0" xfId="1" applyFont="1" applyAlignment="1">
      <alignment horizontal="center"/>
    </xf>
    <xf numFmtId="0" fontId="5" fillId="11" borderId="0" xfId="0" applyFont="1" applyFill="1"/>
    <xf numFmtId="0" fontId="2" fillId="0" borderId="8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10" borderId="25" xfId="1" applyNumberFormat="1" applyFont="1" applyFill="1" applyBorder="1"/>
    <xf numFmtId="41" fontId="11" fillId="10" borderId="26" xfId="1" applyNumberFormat="1" applyFont="1" applyFill="1" applyBorder="1"/>
    <xf numFmtId="41" fontId="11" fillId="10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10" borderId="57" xfId="1" applyNumberFormat="1" applyFont="1" applyFill="1" applyBorder="1"/>
    <xf numFmtId="41" fontId="11" fillId="10" borderId="58" xfId="1" applyNumberFormat="1" applyFont="1" applyFill="1" applyBorder="1"/>
    <xf numFmtId="41" fontId="11" fillId="10" borderId="61" xfId="1" applyNumberFormat="1" applyFont="1" applyFill="1" applyBorder="1"/>
    <xf numFmtId="0" fontId="2" fillId="10" borderId="2" xfId="1" applyFont="1" applyFill="1" applyBorder="1" applyAlignment="1">
      <alignment wrapText="1"/>
    </xf>
    <xf numFmtId="1" fontId="5" fillId="10" borderId="82" xfId="1" applyNumberFormat="1" applyFont="1" applyFill="1" applyBorder="1"/>
    <xf numFmtId="1" fontId="5" fillId="10" borderId="14" xfId="1" applyNumberFormat="1" applyFont="1" applyFill="1" applyBorder="1"/>
    <xf numFmtId="1" fontId="5" fillId="10" borderId="64" xfId="1" applyNumberFormat="1" applyFont="1" applyFill="1" applyBorder="1"/>
    <xf numFmtId="1" fontId="5" fillId="10" borderId="90" xfId="1" applyNumberFormat="1" applyFont="1" applyFill="1" applyBorder="1"/>
    <xf numFmtId="1" fontId="5" fillId="0" borderId="31" xfId="1" applyNumberFormat="1" applyFont="1" applyBorder="1"/>
    <xf numFmtId="1" fontId="5" fillId="10" borderId="93" xfId="1" applyNumberFormat="1" applyFont="1" applyFill="1" applyBorder="1"/>
    <xf numFmtId="1" fontId="5" fillId="10" borderId="49" xfId="1" applyNumberFormat="1" applyFont="1" applyFill="1" applyBorder="1"/>
    <xf numFmtId="1" fontId="5" fillId="10" borderId="44" xfId="1" applyNumberFormat="1" applyFont="1" applyFill="1" applyBorder="1"/>
    <xf numFmtId="1" fontId="5" fillId="10" borderId="47" xfId="1" applyNumberFormat="1" applyFont="1" applyFill="1" applyBorder="1"/>
    <xf numFmtId="1" fontId="5" fillId="10" borderId="25" xfId="1" applyNumberFormat="1" applyFont="1" applyFill="1" applyBorder="1"/>
    <xf numFmtId="1" fontId="5" fillId="10" borderId="26" xfId="1" applyNumberFormat="1" applyFont="1" applyFill="1" applyBorder="1"/>
    <xf numFmtId="1" fontId="5" fillId="10" borderId="27" xfId="1" applyNumberFormat="1" applyFont="1" applyFill="1" applyBorder="1"/>
    <xf numFmtId="1" fontId="5" fillId="10" borderId="15" xfId="1" applyNumberFormat="1" applyFont="1" applyFill="1" applyBorder="1"/>
    <xf numFmtId="1" fontId="5" fillId="10" borderId="79" xfId="1" applyNumberFormat="1" applyFont="1" applyFill="1" applyBorder="1"/>
    <xf numFmtId="1" fontId="5" fillId="10" borderId="28" xfId="1" applyNumberFormat="1" applyFont="1" applyFill="1" applyBorder="1"/>
    <xf numFmtId="0" fontId="2" fillId="10" borderId="2" xfId="1" applyFont="1" applyFill="1" applyBorder="1" applyAlignment="1">
      <alignment vertical="center" wrapText="1"/>
    </xf>
    <xf numFmtId="1" fontId="5" fillId="10" borderId="57" xfId="1" applyNumberFormat="1" applyFont="1" applyFill="1" applyBorder="1"/>
    <xf numFmtId="1" fontId="5" fillId="10" borderId="58" xfId="1" applyNumberFormat="1" applyFont="1" applyFill="1" applyBorder="1"/>
    <xf numFmtId="1" fontId="5" fillId="10" borderId="59" xfId="1" applyNumberFormat="1" applyFont="1" applyFill="1" applyBorder="1"/>
    <xf numFmtId="1" fontId="5" fillId="10" borderId="94" xfId="1" applyNumberFormat="1" applyFont="1" applyFill="1" applyBorder="1"/>
    <xf numFmtId="1" fontId="5" fillId="10" borderId="95" xfId="1" applyNumberFormat="1" applyFont="1" applyFill="1" applyBorder="1"/>
    <xf numFmtId="1" fontId="5" fillId="10" borderId="61" xfId="1" applyNumberFormat="1" applyFont="1" applyFill="1" applyBorder="1"/>
    <xf numFmtId="0" fontId="2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23" fillId="0" borderId="54" xfId="1" applyFont="1" applyBorder="1" applyAlignment="1" applyProtection="1">
      <alignment horizontal="left"/>
      <protection hidden="1"/>
    </xf>
    <xf numFmtId="41" fontId="11" fillId="0" borderId="96" xfId="0" applyNumberFormat="1" applyFont="1" applyBorder="1" applyProtection="1">
      <protection locked="0"/>
    </xf>
    <xf numFmtId="41" fontId="11" fillId="0" borderId="0" xfId="1" applyNumberFormat="1" applyFont="1" applyProtection="1">
      <protection hidden="1"/>
    </xf>
    <xf numFmtId="0" fontId="8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0" applyFont="1" applyProtection="1">
      <protection hidden="1"/>
    </xf>
    <xf numFmtId="1" fontId="5" fillId="10" borderId="29" xfId="1" applyNumberFormat="1" applyFont="1" applyFill="1" applyBorder="1"/>
    <xf numFmtId="1" fontId="5" fillId="10" borderId="45" xfId="1" applyNumberFormat="1" applyFont="1" applyFill="1" applyBorder="1"/>
    <xf numFmtId="1" fontId="5" fillId="10" borderId="0" xfId="1" applyNumberFormat="1" applyFont="1" applyFill="1"/>
    <xf numFmtId="1" fontId="5" fillId="10" borderId="62" xfId="1" applyNumberFormat="1" applyFont="1" applyFill="1" applyBorder="1"/>
    <xf numFmtId="0" fontId="24" fillId="0" borderId="0" xfId="1" applyFont="1"/>
    <xf numFmtId="0" fontId="25" fillId="0" borderId="0" xfId="1" applyFont="1" applyAlignment="1">
      <alignment horizontal="center"/>
    </xf>
    <xf numFmtId="0" fontId="6" fillId="0" borderId="65" xfId="1" applyFont="1" applyBorder="1"/>
    <xf numFmtId="0" fontId="26" fillId="0" borderId="0" xfId="1" applyFont="1"/>
    <xf numFmtId="0" fontId="27" fillId="0" borderId="0" xfId="1" applyFont="1"/>
    <xf numFmtId="0" fontId="15" fillId="0" borderId="0" xfId="1" applyFont="1"/>
  </cellXfs>
  <cellStyles count="27">
    <cellStyle name="Euro" xfId="4"/>
    <cellStyle name="Euro 2" xfId="5"/>
    <cellStyle name="Euro 3" xfId="6"/>
    <cellStyle name="Euro 3 2" xfId="7"/>
    <cellStyle name="Euro 3 2 2" xfId="8"/>
    <cellStyle name="Euro 3 3" xfId="9"/>
    <cellStyle name="Euro 4" xfId="10"/>
    <cellStyle name="Euro 4 2" xfId="11"/>
    <cellStyle name="Migliaia [0] 2" xfId="2"/>
    <cellStyle name="Migliaia [0] 2 2" xfId="12"/>
    <cellStyle name="Migliaia [0] 3" xfId="13"/>
    <cellStyle name="Migliaia [0] 3 2" xfId="14"/>
    <cellStyle name="Migliaia [0] 3 2 2" xfId="15"/>
    <cellStyle name="Migliaia [0] 3 3" xfId="16"/>
    <cellStyle name="Migliaia [0] 5" xfId="17"/>
    <cellStyle name="Migliaia [0] 5 2" xfId="18"/>
    <cellStyle name="Migliaia 2" xfId="19"/>
    <cellStyle name="Migliaia 2 2" xfId="20"/>
    <cellStyle name="Migliaia 3" xfId="21"/>
    <cellStyle name="Normale" xfId="0" builtinId="0"/>
    <cellStyle name="Normale 2" xfId="1"/>
    <cellStyle name="Percentuale 2" xfId="22"/>
    <cellStyle name="Valuta [0] 2" xfId="3"/>
    <cellStyle name="Valuta [0] 3" xfId="23"/>
    <cellStyle name="Valuta [0] 3 2" xfId="24"/>
    <cellStyle name="Valuta [0] 5" xfId="25"/>
    <cellStyle name="Valuta [0] 5 2" xfId="26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AGGIO%20COSTO%20PERSONALE%202021\I%20TRIMESTRE%202021\SCRIBA_9%2004\modello_a___dettaglio_costi_del_personale_20210414_0956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llarditaanto\Documenti\MONITORAGGIO%20COSTO%20PERSONALE%202021\I%20TRIMESTRE%202021\modello_a___1%20trimestre%202021%20formu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2021</v>
          </cell>
          <cell r="D2" t="str">
            <v>Trimestre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B7">
            <v>261777</v>
          </cell>
          <cell r="J7">
            <v>60979</v>
          </cell>
        </row>
        <row r="9">
          <cell r="B9">
            <v>15722</v>
          </cell>
          <cell r="J9">
            <v>7417</v>
          </cell>
        </row>
        <row r="11">
          <cell r="B11">
            <v>181</v>
          </cell>
        </row>
        <row r="13">
          <cell r="B13">
            <v>2015</v>
          </cell>
        </row>
        <row r="18">
          <cell r="B18">
            <v>1713</v>
          </cell>
          <cell r="J18">
            <v>405</v>
          </cell>
        </row>
        <row r="19">
          <cell r="B19">
            <v>3021</v>
          </cell>
          <cell r="J19">
            <v>562</v>
          </cell>
        </row>
        <row r="25">
          <cell r="B25">
            <v>471</v>
          </cell>
          <cell r="J25">
            <v>111</v>
          </cell>
        </row>
        <row r="26">
          <cell r="B26">
            <v>76916</v>
          </cell>
          <cell r="J26">
            <v>18809</v>
          </cell>
        </row>
        <row r="29">
          <cell r="B29">
            <v>831</v>
          </cell>
          <cell r="J29">
            <v>155</v>
          </cell>
        </row>
        <row r="38">
          <cell r="B38">
            <v>146</v>
          </cell>
          <cell r="J38">
            <v>34</v>
          </cell>
        </row>
        <row r="41">
          <cell r="B41">
            <v>335181</v>
          </cell>
          <cell r="J41">
            <v>41489</v>
          </cell>
        </row>
        <row r="43">
          <cell r="B43">
            <v>13068</v>
          </cell>
          <cell r="J43">
            <v>2555</v>
          </cell>
        </row>
        <row r="44">
          <cell r="B44">
            <v>66813</v>
          </cell>
          <cell r="J44">
            <v>8182</v>
          </cell>
        </row>
        <row r="45">
          <cell r="B45">
            <v>2813</v>
          </cell>
          <cell r="J45">
            <v>200</v>
          </cell>
        </row>
        <row r="46">
          <cell r="B46">
            <v>26708</v>
          </cell>
          <cell r="J46">
            <v>2675</v>
          </cell>
        </row>
        <row r="54">
          <cell r="B54">
            <v>2161</v>
          </cell>
          <cell r="J54">
            <v>268</v>
          </cell>
        </row>
        <row r="61">
          <cell r="B61">
            <v>122260</v>
          </cell>
          <cell r="J61">
            <v>15153</v>
          </cell>
        </row>
        <row r="63">
          <cell r="B63">
            <v>594</v>
          </cell>
          <cell r="J63">
            <v>74</v>
          </cell>
        </row>
        <row r="73">
          <cell r="B73">
            <v>184</v>
          </cell>
          <cell r="J73">
            <v>23</v>
          </cell>
        </row>
        <row r="75">
          <cell r="B75">
            <v>18858</v>
          </cell>
        </row>
        <row r="79">
          <cell r="B79">
            <v>3611</v>
          </cell>
        </row>
        <row r="90">
          <cell r="B90">
            <v>122</v>
          </cell>
        </row>
        <row r="112">
          <cell r="J112">
            <v>10602</v>
          </cell>
        </row>
        <row r="115">
          <cell r="J115">
            <v>48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748950</v>
          </cell>
        </row>
        <row r="3">
          <cell r="A3" t="str">
            <v>COMPL_TD.UNI.1</v>
          </cell>
          <cell r="B3">
            <v>748950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7">
          <cell r="B97">
            <v>6179</v>
          </cell>
        </row>
        <row r="99">
          <cell r="B99">
            <v>34</v>
          </cell>
        </row>
        <row r="109">
          <cell r="B109">
            <v>10</v>
          </cell>
        </row>
        <row r="112">
          <cell r="B112">
            <v>64070</v>
          </cell>
        </row>
        <row r="115">
          <cell r="B115">
            <v>257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7"/>
  <sheetViews>
    <sheetView showGridLines="0" tabSelected="1" topLeftCell="A4" zoomScale="50" zoomScaleNormal="50" zoomScaleSheetLayoutView="33" zoomScalePageLayoutView="30" workbookViewId="0">
      <selection activeCell="D9" sqref="D9"/>
    </sheetView>
  </sheetViews>
  <sheetFormatPr defaultRowHeight="25.5" customHeight="1"/>
  <cols>
    <col min="1" max="1" width="93.140625" style="16" customWidth="1"/>
    <col min="2" max="2" width="36.7109375" style="16" customWidth="1"/>
    <col min="3" max="3" width="36.7109375" style="10" customWidth="1"/>
    <col min="4" max="4" width="36.7109375" style="16" customWidth="1"/>
    <col min="5" max="5" width="30.28515625" style="16" customWidth="1"/>
    <col min="6" max="6" width="36.7109375" style="16" hidden="1" customWidth="1"/>
    <col min="7" max="7" width="36.7109375" style="16" customWidth="1"/>
    <col min="8" max="8" width="49.140625" style="16" customWidth="1"/>
    <col min="9" max="9" width="15.42578125" style="16" customWidth="1"/>
    <col min="10" max="10" width="44.42578125" style="16" customWidth="1"/>
    <col min="11" max="11" width="46" style="16" hidden="1" customWidth="1"/>
    <col min="12" max="12" width="11.5703125" style="16" customWidth="1"/>
    <col min="13" max="14" width="36.7109375" style="16" customWidth="1"/>
    <col min="15" max="15" width="40.28515625" style="10" customWidth="1"/>
    <col min="16" max="16" width="23.140625" style="10" hidden="1" customWidth="1"/>
    <col min="17" max="17" width="40.28515625" style="10" customWidth="1"/>
    <col min="18" max="18" width="40.28515625" style="10" hidden="1" customWidth="1"/>
    <col min="19" max="19" width="41.28515625" style="10" customWidth="1"/>
    <col min="20" max="20" width="10.7109375" style="9" customWidth="1"/>
    <col min="21" max="21" width="40.140625" style="16" customWidth="1"/>
    <col min="22" max="22" width="24" style="16" hidden="1" customWidth="1"/>
    <col min="23" max="25" width="9.140625" style="10"/>
    <col min="26" max="26" width="30" style="10" customWidth="1"/>
    <col min="27" max="27" width="32" style="11" hidden="1" customWidth="1"/>
    <col min="28" max="28" width="24.28515625" style="10" hidden="1" customWidth="1"/>
    <col min="29" max="16384" width="9.140625" style="10"/>
  </cols>
  <sheetData>
    <row r="1" spans="1:27" ht="83.25" customHeight="1" thickBot="1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>
      <c r="A2" s="12" t="s">
        <v>2</v>
      </c>
      <c r="B2" s="13" t="str">
        <f>[1]ANAGR!$A$2</f>
        <v>922</v>
      </c>
      <c r="C2" s="14"/>
      <c r="D2" s="1" t="s">
        <v>3</v>
      </c>
      <c r="E2" s="13" t="str">
        <f>[1]ANAGR!$C$2</f>
        <v>2021</v>
      </c>
      <c r="F2" s="15"/>
      <c r="G2" s="15"/>
      <c r="N2" s="1" t="s">
        <v>4</v>
      </c>
      <c r="O2" s="13" t="str">
        <f>[1]ANAGR!$D$2</f>
        <v>Trimestre 1</v>
      </c>
      <c r="P2" s="15"/>
      <c r="Q2" s="15"/>
      <c r="R2" s="15"/>
    </row>
    <row r="3" spans="1:27" ht="124.5" customHeight="1" thickBot="1">
      <c r="A3" s="17" t="s">
        <v>5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U3" s="18"/>
      <c r="V3" s="18"/>
    </row>
    <row r="4" spans="1:27" ht="84" customHeight="1" thickBot="1">
      <c r="A4" s="19"/>
      <c r="B4" s="20" t="str">
        <f>O2</f>
        <v>Trimestre 1</v>
      </c>
      <c r="C4" s="21"/>
      <c r="D4" s="21"/>
      <c r="E4" s="21"/>
      <c r="F4" s="21"/>
      <c r="G4" s="21"/>
      <c r="H4" s="21"/>
      <c r="I4" s="21"/>
      <c r="J4" s="21"/>
      <c r="K4" s="22"/>
      <c r="L4" s="23"/>
      <c r="M4" s="24" t="s">
        <v>6</v>
      </c>
      <c r="N4" s="25"/>
      <c r="O4" s="25"/>
      <c r="P4" s="25"/>
      <c r="Q4" s="25"/>
      <c r="R4" s="25"/>
      <c r="S4" s="25"/>
      <c r="T4" s="25"/>
      <c r="U4" s="25"/>
      <c r="V4" s="26"/>
      <c r="W4" s="27"/>
    </row>
    <row r="5" spans="1:27" s="47" customFormat="1" ht="211.5" customHeight="1" thickBot="1">
      <c r="A5" s="28" t="s">
        <v>7</v>
      </c>
      <c r="B5" s="29" t="s">
        <v>8</v>
      </c>
      <c r="C5" s="30" t="s">
        <v>9</v>
      </c>
      <c r="D5" s="31" t="s">
        <v>10</v>
      </c>
      <c r="E5" s="32"/>
      <c r="F5" s="33"/>
      <c r="G5" s="34" t="s">
        <v>11</v>
      </c>
      <c r="H5" s="35" t="s">
        <v>12</v>
      </c>
      <c r="I5" s="36"/>
      <c r="J5" s="37" t="s">
        <v>13</v>
      </c>
      <c r="K5" s="37" t="s">
        <v>14</v>
      </c>
      <c r="L5" s="36"/>
      <c r="M5" s="38" t="s">
        <v>15</v>
      </c>
      <c r="N5" s="39" t="s">
        <v>16</v>
      </c>
      <c r="O5" s="40" t="s">
        <v>17</v>
      </c>
      <c r="P5" s="41"/>
      <c r="Q5" s="40" t="s">
        <v>11</v>
      </c>
      <c r="R5" s="42"/>
      <c r="S5" s="43" t="s">
        <v>18</v>
      </c>
      <c r="T5" s="44"/>
      <c r="U5" s="45" t="s">
        <v>19</v>
      </c>
      <c r="V5" s="46" t="s">
        <v>20</v>
      </c>
      <c r="AA5" s="11"/>
    </row>
    <row r="6" spans="1:27" s="47" customFormat="1" ht="20.25" hidden="1" customHeight="1">
      <c r="A6" s="48"/>
      <c r="B6" s="49">
        <v>0</v>
      </c>
      <c r="C6" s="30">
        <v>0</v>
      </c>
      <c r="D6" s="31">
        <v>0</v>
      </c>
      <c r="E6" s="50">
        <v>0</v>
      </c>
      <c r="F6" s="34"/>
      <c r="G6" s="51">
        <v>0</v>
      </c>
      <c r="H6" s="52">
        <v>0</v>
      </c>
      <c r="I6" s="36">
        <v>0</v>
      </c>
      <c r="J6" s="53">
        <v>0</v>
      </c>
      <c r="K6" s="53">
        <v>0</v>
      </c>
      <c r="L6" s="36">
        <v>0</v>
      </c>
      <c r="M6" s="54">
        <v>0</v>
      </c>
      <c r="N6" s="55">
        <v>0</v>
      </c>
      <c r="O6" s="56"/>
      <c r="P6" s="57"/>
      <c r="Q6" s="55"/>
      <c r="R6" s="58"/>
      <c r="S6" s="59">
        <v>0</v>
      </c>
      <c r="T6" s="60">
        <v>0</v>
      </c>
      <c r="U6" s="61"/>
      <c r="V6" s="62"/>
      <c r="AA6" s="11"/>
    </row>
    <row r="7" spans="1:27" ht="39.950000000000003" customHeight="1">
      <c r="A7" s="63" t="s">
        <v>21</v>
      </c>
      <c r="B7" s="64">
        <f>'[1]di cui Modello A TD assist'!B7</f>
        <v>261777</v>
      </c>
      <c r="C7" s="65"/>
      <c r="D7" s="66">
        <v>117914</v>
      </c>
      <c r="E7" s="67"/>
      <c r="F7" s="33"/>
      <c r="G7" s="68"/>
      <c r="H7" s="69">
        <f t="shared" ref="H7:H12" si="0">B7+C7+D7+E7+F7+G7</f>
        <v>379691</v>
      </c>
      <c r="I7" s="70"/>
      <c r="J7" s="71">
        <f>'[1]di cui Modello A TD assist'!J7</f>
        <v>60979</v>
      </c>
      <c r="K7" s="72"/>
      <c r="L7" s="70"/>
      <c r="M7" s="73">
        <v>1349529</v>
      </c>
      <c r="N7" s="74"/>
      <c r="O7" s="74">
        <v>472284</v>
      </c>
      <c r="P7" s="75"/>
      <c r="Q7" s="75"/>
      <c r="R7" s="76"/>
      <c r="S7" s="77">
        <f>M7+N7+O7+P7+Q7+R7</f>
        <v>1821813</v>
      </c>
      <c r="T7" s="78"/>
      <c r="U7" s="79">
        <v>243518</v>
      </c>
      <c r="V7" s="80"/>
      <c r="AA7" s="11" t="s">
        <v>22</v>
      </c>
    </row>
    <row r="8" spans="1:27" ht="39.950000000000003" customHeight="1">
      <c r="A8" s="63" t="s">
        <v>23</v>
      </c>
      <c r="B8" s="64"/>
      <c r="C8" s="65"/>
      <c r="D8" s="66"/>
      <c r="E8" s="67"/>
      <c r="F8" s="33"/>
      <c r="G8" s="68"/>
      <c r="H8" s="69">
        <f t="shared" si="0"/>
        <v>0</v>
      </c>
      <c r="I8" s="70"/>
      <c r="J8" s="71"/>
      <c r="K8" s="72"/>
      <c r="L8" s="70"/>
      <c r="M8" s="73"/>
      <c r="N8" s="74"/>
      <c r="O8" s="74"/>
      <c r="P8" s="75"/>
      <c r="Q8" s="75"/>
      <c r="R8" s="76"/>
      <c r="S8" s="77">
        <f t="shared" ref="S8:S19" si="1">M8+N8+O8+P8+Q8+R8</f>
        <v>0</v>
      </c>
      <c r="T8" s="78"/>
      <c r="U8" s="79"/>
      <c r="V8" s="81"/>
      <c r="AA8" s="11" t="s">
        <v>24</v>
      </c>
    </row>
    <row r="9" spans="1:27" ht="54" customHeight="1">
      <c r="A9" s="63" t="s">
        <v>25</v>
      </c>
      <c r="B9" s="64">
        <f>'[1]di cui Modello A TD assist'!B9</f>
        <v>15722</v>
      </c>
      <c r="C9" s="65"/>
      <c r="D9" s="66"/>
      <c r="E9" s="67"/>
      <c r="F9" s="33"/>
      <c r="G9" s="68"/>
      <c r="H9" s="69">
        <f t="shared" si="0"/>
        <v>15722</v>
      </c>
      <c r="I9" s="70"/>
      <c r="J9" s="71">
        <f>'[1]di cui Modello A TD assist'!J9</f>
        <v>7417</v>
      </c>
      <c r="K9" s="72"/>
      <c r="L9" s="70"/>
      <c r="M9" s="73">
        <v>32840</v>
      </c>
      <c r="N9" s="74"/>
      <c r="O9" s="74"/>
      <c r="P9" s="75"/>
      <c r="Q9" s="75"/>
      <c r="R9" s="76"/>
      <c r="S9" s="77">
        <f t="shared" si="1"/>
        <v>32840</v>
      </c>
      <c r="T9" s="78"/>
      <c r="U9" s="79">
        <v>13739</v>
      </c>
      <c r="V9" s="81"/>
      <c r="AA9" s="11" t="s">
        <v>26</v>
      </c>
    </row>
    <row r="10" spans="1:27" ht="39.950000000000003" hidden="1" customHeight="1">
      <c r="A10" s="63"/>
      <c r="B10" s="64"/>
      <c r="C10" s="65"/>
      <c r="D10" s="66"/>
      <c r="E10" s="67"/>
      <c r="F10" s="33"/>
      <c r="G10" s="68"/>
      <c r="H10" s="69">
        <f t="shared" si="0"/>
        <v>0</v>
      </c>
      <c r="I10" s="70"/>
      <c r="J10" s="71"/>
      <c r="K10" s="72"/>
      <c r="L10" s="70"/>
      <c r="M10" s="73"/>
      <c r="N10" s="74"/>
      <c r="O10" s="74"/>
      <c r="P10" s="75"/>
      <c r="Q10" s="75"/>
      <c r="R10" s="76"/>
      <c r="S10" s="77">
        <f t="shared" si="1"/>
        <v>0</v>
      </c>
      <c r="T10" s="78"/>
      <c r="U10" s="79"/>
      <c r="V10" s="81"/>
    </row>
    <row r="11" spans="1:27" ht="39.950000000000003" customHeight="1">
      <c r="A11" s="63" t="s">
        <v>27</v>
      </c>
      <c r="B11" s="64">
        <f>'[1]di cui Modello A TD assist'!B11</f>
        <v>181</v>
      </c>
      <c r="C11" s="65"/>
      <c r="D11" s="66"/>
      <c r="E11" s="67"/>
      <c r="F11" s="33"/>
      <c r="G11" s="68"/>
      <c r="H11" s="69">
        <f t="shared" si="0"/>
        <v>181</v>
      </c>
      <c r="I11" s="70"/>
      <c r="J11" s="71"/>
      <c r="K11" s="72"/>
      <c r="L11" s="70"/>
      <c r="M11" s="73"/>
      <c r="N11" s="74"/>
      <c r="O11" s="74"/>
      <c r="P11" s="75"/>
      <c r="Q11" s="75"/>
      <c r="R11" s="76"/>
      <c r="S11" s="77">
        <f t="shared" si="1"/>
        <v>0</v>
      </c>
      <c r="T11" s="78"/>
      <c r="U11" s="79"/>
      <c r="V11" s="81"/>
      <c r="AA11" s="11" t="s">
        <v>28</v>
      </c>
    </row>
    <row r="12" spans="1:27" ht="39.950000000000003" customHeight="1">
      <c r="A12" s="63" t="s">
        <v>29</v>
      </c>
      <c r="B12" s="64"/>
      <c r="C12" s="65"/>
      <c r="D12" s="66"/>
      <c r="E12" s="67"/>
      <c r="F12" s="33"/>
      <c r="G12" s="68"/>
      <c r="H12" s="69">
        <f t="shared" si="0"/>
        <v>0</v>
      </c>
      <c r="I12" s="70"/>
      <c r="J12" s="71"/>
      <c r="K12" s="72"/>
      <c r="L12" s="70"/>
      <c r="M12" s="73"/>
      <c r="N12" s="74"/>
      <c r="O12" s="74"/>
      <c r="P12" s="75"/>
      <c r="Q12" s="75"/>
      <c r="R12" s="76"/>
      <c r="S12" s="77">
        <f t="shared" si="1"/>
        <v>0</v>
      </c>
      <c r="T12" s="78"/>
      <c r="U12" s="79"/>
      <c r="V12" s="81"/>
      <c r="AA12" s="11" t="s">
        <v>30</v>
      </c>
    </row>
    <row r="13" spans="1:27" ht="39.75" customHeight="1">
      <c r="A13" s="63" t="s">
        <v>31</v>
      </c>
      <c r="B13" s="64">
        <f>'[1]di cui Modello A TD assist'!B13</f>
        <v>2015</v>
      </c>
      <c r="C13" s="65"/>
      <c r="D13" s="66">
        <v>544</v>
      </c>
      <c r="E13" s="67"/>
      <c r="F13" s="33"/>
      <c r="G13" s="68"/>
      <c r="H13" s="82">
        <f>SUM(B13+C13+D13+E13+F13+G13)</f>
        <v>2559</v>
      </c>
      <c r="I13" s="83"/>
      <c r="J13" s="84"/>
      <c r="K13" s="85"/>
      <c r="L13" s="83"/>
      <c r="M13" s="73">
        <v>9093</v>
      </c>
      <c r="N13" s="74"/>
      <c r="O13" s="74">
        <v>2177</v>
      </c>
      <c r="P13" s="75"/>
      <c r="Q13" s="75"/>
      <c r="R13" s="76"/>
      <c r="S13" s="86">
        <f t="shared" si="1"/>
        <v>11270</v>
      </c>
      <c r="T13" s="78"/>
      <c r="U13" s="79"/>
      <c r="V13" s="81"/>
      <c r="AA13" s="11" t="s">
        <v>32</v>
      </c>
    </row>
    <row r="14" spans="1:27" ht="39.950000000000003" hidden="1" customHeight="1">
      <c r="A14" s="63" t="s">
        <v>33</v>
      </c>
      <c r="B14" s="64"/>
      <c r="C14" s="65"/>
      <c r="D14" s="66"/>
      <c r="E14" s="67"/>
      <c r="F14" s="33"/>
      <c r="G14" s="68"/>
      <c r="H14" s="69">
        <f t="shared" ref="H14:H19" si="2">B14+C14+D14+E14+F14+G14</f>
        <v>0</v>
      </c>
      <c r="I14" s="70"/>
      <c r="J14" s="71"/>
      <c r="K14" s="72"/>
      <c r="L14" s="70"/>
      <c r="M14" s="87"/>
      <c r="N14" s="88"/>
      <c r="O14" s="89"/>
      <c r="P14" s="90"/>
      <c r="Q14" s="90"/>
      <c r="R14" s="76"/>
      <c r="S14" s="77">
        <f t="shared" si="1"/>
        <v>0</v>
      </c>
      <c r="T14" s="78"/>
      <c r="U14" s="89"/>
      <c r="V14" s="91"/>
      <c r="AA14" s="11" t="s">
        <v>34</v>
      </c>
    </row>
    <row r="15" spans="1:27" ht="39.950000000000003" customHeight="1">
      <c r="A15" s="63" t="s">
        <v>35</v>
      </c>
      <c r="B15" s="64"/>
      <c r="C15" s="65"/>
      <c r="D15" s="66"/>
      <c r="E15" s="67"/>
      <c r="F15" s="33"/>
      <c r="G15" s="68"/>
      <c r="H15" s="69">
        <f t="shared" si="2"/>
        <v>0</v>
      </c>
      <c r="I15" s="70"/>
      <c r="J15" s="71"/>
      <c r="K15" s="72"/>
      <c r="L15" s="70"/>
      <c r="M15" s="73"/>
      <c r="N15" s="74"/>
      <c r="O15" s="74"/>
      <c r="P15" s="75"/>
      <c r="Q15" s="75"/>
      <c r="R15" s="76"/>
      <c r="S15" s="77">
        <f t="shared" si="1"/>
        <v>0</v>
      </c>
      <c r="T15" s="78"/>
      <c r="U15" s="79"/>
      <c r="V15" s="81"/>
      <c r="AA15" s="11" t="s">
        <v>36</v>
      </c>
    </row>
    <row r="16" spans="1:27" ht="54" customHeight="1">
      <c r="A16" s="63" t="s">
        <v>37</v>
      </c>
      <c r="B16" s="64"/>
      <c r="C16" s="65"/>
      <c r="D16" s="66"/>
      <c r="E16" s="67"/>
      <c r="F16" s="33"/>
      <c r="G16" s="68"/>
      <c r="H16" s="69">
        <f t="shared" si="2"/>
        <v>0</v>
      </c>
      <c r="I16" s="70"/>
      <c r="J16" s="71"/>
      <c r="K16" s="72"/>
      <c r="L16" s="70"/>
      <c r="M16" s="73"/>
      <c r="N16" s="74"/>
      <c r="O16" s="74"/>
      <c r="P16" s="75"/>
      <c r="Q16" s="75"/>
      <c r="R16" s="76"/>
      <c r="S16" s="77">
        <f t="shared" si="1"/>
        <v>0</v>
      </c>
      <c r="T16" s="78"/>
      <c r="U16" s="79"/>
      <c r="V16" s="81"/>
      <c r="AA16" s="11" t="s">
        <v>38</v>
      </c>
    </row>
    <row r="17" spans="1:27" ht="49.5" customHeight="1">
      <c r="A17" s="92" t="s">
        <v>39</v>
      </c>
      <c r="B17" s="64"/>
      <c r="C17" s="65"/>
      <c r="D17" s="66"/>
      <c r="E17" s="67"/>
      <c r="F17" s="33"/>
      <c r="G17" s="68"/>
      <c r="H17" s="69">
        <f t="shared" si="2"/>
        <v>0</v>
      </c>
      <c r="I17" s="70"/>
      <c r="J17" s="71"/>
      <c r="K17" s="72"/>
      <c r="L17" s="70"/>
      <c r="M17" s="73"/>
      <c r="N17" s="74"/>
      <c r="O17" s="74"/>
      <c r="P17" s="75"/>
      <c r="Q17" s="75"/>
      <c r="R17" s="76"/>
      <c r="S17" s="77">
        <f t="shared" si="1"/>
        <v>0</v>
      </c>
      <c r="T17" s="78"/>
      <c r="U17" s="79"/>
      <c r="V17" s="81"/>
      <c r="AA17" s="11" t="s">
        <v>40</v>
      </c>
    </row>
    <row r="18" spans="1:27" s="102" customFormat="1" ht="69" customHeight="1">
      <c r="A18" s="93" t="s">
        <v>41</v>
      </c>
      <c r="B18" s="64">
        <f>'[1]di cui Modello A TD assist'!B18</f>
        <v>1713</v>
      </c>
      <c r="C18" s="94"/>
      <c r="D18" s="66">
        <v>727</v>
      </c>
      <c r="E18" s="67"/>
      <c r="F18" s="33"/>
      <c r="G18" s="95"/>
      <c r="H18" s="96">
        <f t="shared" si="2"/>
        <v>2440</v>
      </c>
      <c r="I18" s="70"/>
      <c r="J18" s="71">
        <f>'[1]di cui Modello A TD assist'!J18</f>
        <v>405</v>
      </c>
      <c r="K18" s="97"/>
      <c r="L18" s="98"/>
      <c r="M18" s="73">
        <v>9722</v>
      </c>
      <c r="N18" s="74"/>
      <c r="O18" s="74">
        <v>3051</v>
      </c>
      <c r="P18" s="99"/>
      <c r="Q18" s="99"/>
      <c r="R18" s="100"/>
      <c r="S18" s="101">
        <f t="shared" si="1"/>
        <v>12773</v>
      </c>
      <c r="T18" s="78"/>
      <c r="U18" s="79">
        <v>1763</v>
      </c>
      <c r="V18" s="81"/>
      <c r="AA18" s="11" t="s">
        <v>42</v>
      </c>
    </row>
    <row r="19" spans="1:27" s="102" customFormat="1" ht="55.5" customHeight="1" thickBot="1">
      <c r="A19" s="103" t="s">
        <v>43</v>
      </c>
      <c r="B19" s="64">
        <f>'[1]di cui Modello A TD assist'!B19</f>
        <v>3021</v>
      </c>
      <c r="C19" s="65"/>
      <c r="D19" s="66">
        <v>1287</v>
      </c>
      <c r="E19" s="104"/>
      <c r="F19" s="33"/>
      <c r="G19" s="95"/>
      <c r="H19" s="69">
        <f t="shared" si="2"/>
        <v>4308</v>
      </c>
      <c r="I19" s="70"/>
      <c r="J19" s="71">
        <f>'[1]di cui Modello A TD assist'!J19</f>
        <v>562</v>
      </c>
      <c r="K19" s="105"/>
      <c r="L19" s="98"/>
      <c r="M19" s="73">
        <v>15832</v>
      </c>
      <c r="N19" s="74"/>
      <c r="O19" s="74">
        <v>5100</v>
      </c>
      <c r="P19" s="106"/>
      <c r="Q19" s="106"/>
      <c r="R19" s="76"/>
      <c r="S19" s="77">
        <f t="shared" si="1"/>
        <v>20932</v>
      </c>
      <c r="T19" s="9"/>
      <c r="U19" s="79">
        <v>2299</v>
      </c>
      <c r="V19" s="91"/>
      <c r="AA19" s="11" t="s">
        <v>44</v>
      </c>
    </row>
    <row r="20" spans="1:27" s="102" customFormat="1" ht="26.25" hidden="1" customHeight="1">
      <c r="A20" s="107"/>
      <c r="B20" s="64"/>
      <c r="C20" s="65"/>
      <c r="D20" s="74"/>
      <c r="E20" s="108"/>
      <c r="F20" s="33"/>
      <c r="G20" s="68"/>
      <c r="H20" s="69"/>
      <c r="I20" s="70"/>
      <c r="J20" s="71"/>
      <c r="K20" s="105"/>
      <c r="L20" s="98"/>
      <c r="M20" s="109"/>
      <c r="N20" s="110"/>
      <c r="O20" s="110"/>
      <c r="P20" s="111"/>
      <c r="Q20" s="75"/>
      <c r="R20" s="76"/>
      <c r="S20" s="77"/>
      <c r="T20" s="78"/>
      <c r="U20" s="112"/>
      <c r="V20" s="91"/>
      <c r="AA20" s="11" t="s">
        <v>45</v>
      </c>
    </row>
    <row r="21" spans="1:27" s="102" customFormat="1" ht="26.25" hidden="1" customHeight="1">
      <c r="A21" s="107"/>
      <c r="B21" s="64"/>
      <c r="C21" s="65"/>
      <c r="D21" s="74"/>
      <c r="E21" s="108"/>
      <c r="F21" s="33"/>
      <c r="G21" s="68"/>
      <c r="H21" s="69"/>
      <c r="I21" s="70"/>
      <c r="J21" s="71"/>
      <c r="K21" s="105"/>
      <c r="L21" s="98"/>
      <c r="M21" s="109"/>
      <c r="N21" s="110"/>
      <c r="O21" s="110"/>
      <c r="P21" s="111"/>
      <c r="Q21" s="75"/>
      <c r="R21" s="76"/>
      <c r="S21" s="77"/>
      <c r="T21" s="78"/>
      <c r="U21" s="112"/>
      <c r="V21" s="91"/>
      <c r="AA21" s="11" t="s">
        <v>46</v>
      </c>
    </row>
    <row r="22" spans="1:27" s="102" customFormat="1" ht="26.25" hidden="1" customHeight="1">
      <c r="A22" s="107"/>
      <c r="B22" s="64"/>
      <c r="C22" s="65"/>
      <c r="D22" s="74"/>
      <c r="E22" s="108"/>
      <c r="F22" s="33"/>
      <c r="G22" s="68"/>
      <c r="H22" s="69"/>
      <c r="I22" s="70"/>
      <c r="J22" s="71"/>
      <c r="K22" s="105"/>
      <c r="L22" s="98"/>
      <c r="M22" s="109"/>
      <c r="N22" s="110"/>
      <c r="O22" s="110"/>
      <c r="P22" s="111"/>
      <c r="Q22" s="75"/>
      <c r="R22" s="76"/>
      <c r="S22" s="77"/>
      <c r="T22" s="78"/>
      <c r="U22" s="112"/>
      <c r="V22" s="91"/>
      <c r="AA22" s="11" t="s">
        <v>47</v>
      </c>
    </row>
    <row r="23" spans="1:27" s="102" customFormat="1" ht="26.25" hidden="1" customHeight="1" thickBot="1">
      <c r="A23" s="107"/>
      <c r="B23" s="113"/>
      <c r="C23" s="94"/>
      <c r="D23" s="114"/>
      <c r="E23" s="115"/>
      <c r="F23" s="33"/>
      <c r="G23" s="116"/>
      <c r="H23" s="96"/>
      <c r="I23" s="70"/>
      <c r="J23" s="117"/>
      <c r="K23" s="105"/>
      <c r="L23" s="98"/>
      <c r="M23" s="118"/>
      <c r="N23" s="119"/>
      <c r="O23" s="119"/>
      <c r="P23" s="120"/>
      <c r="Q23" s="99"/>
      <c r="R23" s="100"/>
      <c r="S23" s="101"/>
      <c r="T23" s="78"/>
      <c r="U23" s="121"/>
      <c r="V23" s="91"/>
      <c r="AA23" s="11" t="s">
        <v>48</v>
      </c>
    </row>
    <row r="24" spans="1:27" s="102" customFormat="1" ht="47.25" customHeight="1">
      <c r="A24" s="122" t="s">
        <v>49</v>
      </c>
      <c r="B24" s="123"/>
      <c r="C24" s="124"/>
      <c r="D24" s="125"/>
      <c r="E24" s="126"/>
      <c r="F24" s="33"/>
      <c r="G24" s="127"/>
      <c r="H24" s="128">
        <f t="shared" ref="H24:H29" si="3">B24+C24+D24+E24+F24+G24</f>
        <v>0</v>
      </c>
      <c r="I24" s="70"/>
      <c r="J24" s="129"/>
      <c r="K24" s="105"/>
      <c r="L24" s="98"/>
      <c r="M24" s="130"/>
      <c r="N24" s="131"/>
      <c r="O24" s="131"/>
      <c r="P24" s="132"/>
      <c r="Q24" s="132"/>
      <c r="R24" s="133"/>
      <c r="S24" s="134">
        <f t="shared" ref="S24:S29" si="4">M24+N24+O24+P24+Q24+R24</f>
        <v>0</v>
      </c>
      <c r="T24" s="78"/>
      <c r="U24" s="135"/>
      <c r="V24" s="81"/>
      <c r="AA24" s="11" t="s">
        <v>50</v>
      </c>
    </row>
    <row r="25" spans="1:27" ht="60.75" customHeight="1">
      <c r="A25" s="136" t="s">
        <v>51</v>
      </c>
      <c r="B25" s="64">
        <f>'[1]di cui Modello A TD assist'!B25</f>
        <v>471</v>
      </c>
      <c r="C25" s="137"/>
      <c r="D25" s="138">
        <f>ROUND((D18*27.5%),0)</f>
        <v>200</v>
      </c>
      <c r="E25" s="67"/>
      <c r="F25" s="33"/>
      <c r="G25" s="139"/>
      <c r="H25" s="140">
        <f t="shared" si="3"/>
        <v>671</v>
      </c>
      <c r="I25" s="70"/>
      <c r="J25" s="71">
        <f>'[1]di cui Modello A TD assist'!J25</f>
        <v>111</v>
      </c>
      <c r="K25" s="141"/>
      <c r="L25" s="98"/>
      <c r="M25" s="73">
        <v>2674</v>
      </c>
      <c r="N25" s="74"/>
      <c r="O25" s="74">
        <v>839</v>
      </c>
      <c r="P25" s="142"/>
      <c r="Q25" s="142"/>
      <c r="R25" s="143"/>
      <c r="S25" s="144">
        <f t="shared" si="4"/>
        <v>3513</v>
      </c>
      <c r="T25" s="78"/>
      <c r="U25" s="79">
        <v>485</v>
      </c>
      <c r="V25" s="81"/>
      <c r="AA25" s="11" t="s">
        <v>52</v>
      </c>
    </row>
    <row r="26" spans="1:27" ht="69" customHeight="1">
      <c r="A26" s="145" t="s">
        <v>53</v>
      </c>
      <c r="B26" s="64">
        <f>'[1]di cui Modello A TD assist'!B26</f>
        <v>76916</v>
      </c>
      <c r="C26" s="146"/>
      <c r="D26" s="147">
        <f>+ROUND(((D7+D8+D9+D10+D11+D12+D13)*27.5%),0)</f>
        <v>32576</v>
      </c>
      <c r="E26" s="67"/>
      <c r="F26" s="33"/>
      <c r="G26" s="95"/>
      <c r="H26" s="140">
        <f t="shared" si="3"/>
        <v>109492</v>
      </c>
      <c r="I26" s="70"/>
      <c r="J26" s="71">
        <f>'[1]di cui Modello A TD assist'!J26</f>
        <v>18809</v>
      </c>
      <c r="K26" s="105"/>
      <c r="L26" s="98"/>
      <c r="M26" s="73">
        <v>382651</v>
      </c>
      <c r="N26" s="74"/>
      <c r="O26" s="74">
        <v>130477</v>
      </c>
      <c r="P26" s="75"/>
      <c r="Q26" s="75"/>
      <c r="R26" s="76"/>
      <c r="S26" s="77">
        <f t="shared" si="4"/>
        <v>513128</v>
      </c>
      <c r="T26" s="78"/>
      <c r="U26" s="79">
        <v>70746</v>
      </c>
      <c r="V26" s="81"/>
      <c r="AA26" s="11" t="s">
        <v>54</v>
      </c>
    </row>
    <row r="27" spans="1:27" ht="43.5" hidden="1" customHeight="1">
      <c r="A27" s="148" t="s">
        <v>55</v>
      </c>
      <c r="B27" s="113"/>
      <c r="C27" s="146"/>
      <c r="D27" s="149"/>
      <c r="E27" s="67"/>
      <c r="F27" s="33"/>
      <c r="G27" s="68"/>
      <c r="H27" s="150">
        <f t="shared" si="3"/>
        <v>0</v>
      </c>
      <c r="I27" s="70"/>
      <c r="J27" s="151"/>
      <c r="K27" s="70"/>
      <c r="L27" s="98"/>
      <c r="M27" s="152"/>
      <c r="N27" s="153"/>
      <c r="O27" s="154"/>
      <c r="P27" s="99"/>
      <c r="Q27" s="99"/>
      <c r="R27" s="100"/>
      <c r="S27" s="101">
        <f t="shared" si="4"/>
        <v>0</v>
      </c>
      <c r="T27" s="78"/>
      <c r="U27" s="154"/>
      <c r="V27" s="91"/>
      <c r="AA27" s="11" t="s">
        <v>56</v>
      </c>
    </row>
    <row r="28" spans="1:27" ht="45" customHeight="1">
      <c r="A28" s="155" t="s">
        <v>57</v>
      </c>
      <c r="B28" s="64"/>
      <c r="C28" s="156"/>
      <c r="D28" s="66"/>
      <c r="E28" s="108"/>
      <c r="F28" s="33"/>
      <c r="G28" s="95"/>
      <c r="H28" s="69">
        <f t="shared" si="3"/>
        <v>0</v>
      </c>
      <c r="I28" s="70"/>
      <c r="J28" s="71"/>
      <c r="K28" s="105"/>
      <c r="L28" s="98"/>
      <c r="M28" s="73"/>
      <c r="N28" s="74"/>
      <c r="O28" s="74"/>
      <c r="P28" s="75"/>
      <c r="Q28" s="75"/>
      <c r="R28" s="76"/>
      <c r="S28" s="77">
        <f t="shared" si="4"/>
        <v>0</v>
      </c>
      <c r="T28" s="78"/>
      <c r="U28" s="79"/>
      <c r="V28" s="81"/>
      <c r="AA28" s="11" t="s">
        <v>58</v>
      </c>
    </row>
    <row r="29" spans="1:27" ht="38.25" thickBot="1">
      <c r="A29" s="157" t="s">
        <v>59</v>
      </c>
      <c r="B29" s="64">
        <f>'[1]di cui Modello A TD assist'!B29</f>
        <v>831</v>
      </c>
      <c r="C29" s="156"/>
      <c r="D29" s="138">
        <f>ROUND((D19*27.5%),0)</f>
        <v>354</v>
      </c>
      <c r="E29" s="108"/>
      <c r="F29" s="33"/>
      <c r="G29" s="95"/>
      <c r="H29" s="69">
        <f t="shared" si="3"/>
        <v>1185</v>
      </c>
      <c r="I29" s="70"/>
      <c r="J29" s="71">
        <f>'[1]di cui Modello A TD assist'!J29</f>
        <v>155</v>
      </c>
      <c r="K29" s="158"/>
      <c r="L29" s="98"/>
      <c r="M29" s="73">
        <v>4354</v>
      </c>
      <c r="N29" s="74"/>
      <c r="O29" s="74">
        <v>1403</v>
      </c>
      <c r="P29" s="74"/>
      <c r="Q29" s="74"/>
      <c r="R29" s="76"/>
      <c r="S29" s="77">
        <f t="shared" si="4"/>
        <v>5757</v>
      </c>
      <c r="U29" s="79">
        <v>632</v>
      </c>
      <c r="V29" s="159"/>
      <c r="AA29" s="11" t="s">
        <v>60</v>
      </c>
    </row>
    <row r="30" spans="1:27" ht="26.25" hidden="1" customHeight="1">
      <c r="A30" s="160"/>
      <c r="B30" s="161"/>
      <c r="C30" s="162"/>
      <c r="D30" s="163"/>
      <c r="E30" s="67"/>
      <c r="F30" s="33"/>
      <c r="G30" s="164"/>
      <c r="H30" s="165"/>
      <c r="I30" s="166"/>
      <c r="J30" s="167"/>
      <c r="K30" s="168"/>
      <c r="L30" s="98"/>
      <c r="M30" s="169"/>
      <c r="N30" s="170"/>
      <c r="O30" s="171"/>
      <c r="P30" s="143"/>
      <c r="Q30" s="143"/>
      <c r="R30" s="171"/>
      <c r="S30" s="172"/>
      <c r="T30" s="78"/>
      <c r="U30" s="173"/>
      <c r="V30" s="159"/>
      <c r="AA30" s="11" t="s">
        <v>61</v>
      </c>
    </row>
    <row r="31" spans="1:27" ht="26.25" hidden="1" customHeight="1">
      <c r="A31" s="174"/>
      <c r="B31" s="175"/>
      <c r="C31" s="176"/>
      <c r="D31" s="164"/>
      <c r="E31" s="115"/>
      <c r="F31" s="33"/>
      <c r="G31" s="164"/>
      <c r="H31" s="177"/>
      <c r="I31" s="166"/>
      <c r="J31" s="178"/>
      <c r="K31" s="179"/>
      <c r="L31" s="98"/>
      <c r="M31" s="180"/>
      <c r="N31" s="181"/>
      <c r="O31" s="100"/>
      <c r="P31" s="76"/>
      <c r="Q31" s="76"/>
      <c r="R31" s="100"/>
      <c r="S31" s="101"/>
      <c r="T31" s="78"/>
      <c r="U31" s="182"/>
      <c r="V31" s="159"/>
      <c r="AA31" s="11" t="s">
        <v>62</v>
      </c>
    </row>
    <row r="32" spans="1:27" ht="26.25" hidden="1" customHeight="1">
      <c r="A32" s="174"/>
      <c r="B32" s="175"/>
      <c r="C32" s="176"/>
      <c r="D32" s="164"/>
      <c r="E32" s="115"/>
      <c r="F32" s="33"/>
      <c r="G32" s="164"/>
      <c r="H32" s="177"/>
      <c r="I32" s="166"/>
      <c r="J32" s="178"/>
      <c r="K32" s="179"/>
      <c r="L32" s="98"/>
      <c r="M32" s="180"/>
      <c r="N32" s="181"/>
      <c r="O32" s="100"/>
      <c r="P32" s="76"/>
      <c r="Q32" s="76"/>
      <c r="R32" s="100"/>
      <c r="S32" s="101"/>
      <c r="T32" s="78"/>
      <c r="U32" s="182"/>
      <c r="V32" s="159"/>
      <c r="AA32" s="11" t="s">
        <v>63</v>
      </c>
    </row>
    <row r="33" spans="1:27" ht="26.25" hidden="1" customHeight="1" thickBot="1">
      <c r="A33" s="174"/>
      <c r="B33" s="175"/>
      <c r="C33" s="176"/>
      <c r="D33" s="164"/>
      <c r="E33" s="115"/>
      <c r="F33" s="33"/>
      <c r="G33" s="164"/>
      <c r="H33" s="177"/>
      <c r="I33" s="166"/>
      <c r="J33" s="178"/>
      <c r="K33" s="179"/>
      <c r="L33" s="98"/>
      <c r="M33" s="180"/>
      <c r="N33" s="181"/>
      <c r="O33" s="100"/>
      <c r="P33" s="100"/>
      <c r="Q33" s="100"/>
      <c r="R33" s="100"/>
      <c r="S33" s="101"/>
      <c r="T33" s="78"/>
      <c r="U33" s="182"/>
      <c r="V33" s="159"/>
      <c r="AA33" s="11" t="s">
        <v>64</v>
      </c>
    </row>
    <row r="34" spans="1:27" ht="55.5" customHeight="1" thickBot="1">
      <c r="A34" s="183" t="s">
        <v>65</v>
      </c>
      <c r="B34" s="184">
        <f>SUM(B7:B23)-B15</f>
        <v>284429</v>
      </c>
      <c r="C34" s="185">
        <f>SUM(C7:C23)-C15</f>
        <v>0</v>
      </c>
      <c r="D34" s="186">
        <f>SUM(D7:D23)-D15</f>
        <v>120472</v>
      </c>
      <c r="E34" s="187"/>
      <c r="F34" s="33"/>
      <c r="G34" s="186">
        <f>SUM(G7:G23)-G15</f>
        <v>0</v>
      </c>
      <c r="H34" s="188">
        <f>SUM(H7:H23)-H15</f>
        <v>404901</v>
      </c>
      <c r="I34" s="189"/>
      <c r="J34" s="190">
        <f>SUM(J7:J23)-J15</f>
        <v>69363</v>
      </c>
      <c r="K34" s="191">
        <f>SUM(K7:K23)-K15</f>
        <v>0</v>
      </c>
      <c r="L34" s="98"/>
      <c r="M34" s="191">
        <f>SUM(M7:M23)-M15</f>
        <v>1417016</v>
      </c>
      <c r="N34" s="185">
        <f>SUM(N7:N23)-N15</f>
        <v>0</v>
      </c>
      <c r="O34" s="192">
        <f>SUM(O7:O23)-O15</f>
        <v>482612</v>
      </c>
      <c r="P34" s="193">
        <f>SUM(P7:P23)-P15</f>
        <v>0</v>
      </c>
      <c r="Q34" s="192">
        <f>SUM(Q7:Q23)-Q15</f>
        <v>0</v>
      </c>
      <c r="R34" s="194"/>
      <c r="S34" s="195">
        <f>SUM(S7:S23)-S15</f>
        <v>1899628</v>
      </c>
      <c r="T34" s="78"/>
      <c r="U34" s="196">
        <f>SUM(U7:U23)-U15</f>
        <v>261319</v>
      </c>
      <c r="V34" s="81"/>
      <c r="AA34" s="11" t="s">
        <v>66</v>
      </c>
    </row>
    <row r="35" spans="1:27" ht="55.5" customHeight="1" thickBot="1">
      <c r="A35" s="197" t="s">
        <v>67</v>
      </c>
      <c r="B35" s="198">
        <f t="shared" ref="B35:H35" si="5">SUM(B24:B33)</f>
        <v>78218</v>
      </c>
      <c r="C35" s="199">
        <f t="shared" si="5"/>
        <v>0</v>
      </c>
      <c r="D35" s="200">
        <f t="shared" si="5"/>
        <v>33130</v>
      </c>
      <c r="E35" s="201"/>
      <c r="F35" s="33"/>
      <c r="G35" s="200">
        <f>SUM(G24:G33)</f>
        <v>0</v>
      </c>
      <c r="H35" s="202">
        <f t="shared" si="5"/>
        <v>111348</v>
      </c>
      <c r="I35" s="70"/>
      <c r="J35" s="203">
        <f>SUM(J24:J33)</f>
        <v>19075</v>
      </c>
      <c r="K35" s="204">
        <f>SUM(K24:K33)</f>
        <v>0</v>
      </c>
      <c r="L35" s="98"/>
      <c r="M35" s="205">
        <f>SUM(M24:M33)</f>
        <v>389679</v>
      </c>
      <c r="N35" s="199">
        <f>SUM(N24:N33)</f>
        <v>0</v>
      </c>
      <c r="O35" s="206">
        <f>SUM(O24:O33)</f>
        <v>132719</v>
      </c>
      <c r="P35" s="193">
        <f>SUM(P24:P33)</f>
        <v>0</v>
      </c>
      <c r="Q35" s="206">
        <f>SUM(Q24:Q33)</f>
        <v>0</v>
      </c>
      <c r="R35" s="194"/>
      <c r="S35" s="207">
        <f>SUM(S24:S33)</f>
        <v>522398</v>
      </c>
      <c r="T35" s="78"/>
      <c r="U35" s="203">
        <f>SUM(U24:U33)</f>
        <v>71863</v>
      </c>
      <c r="V35" s="81"/>
      <c r="AA35" s="11" t="s">
        <v>68</v>
      </c>
    </row>
    <row r="36" spans="1:27" ht="39.950000000000003" customHeight="1" thickBot="1">
      <c r="A36" s="208" t="s">
        <v>69</v>
      </c>
      <c r="B36" s="209">
        <f>B34+B35+B15</f>
        <v>362647</v>
      </c>
      <c r="C36" s="210">
        <f>C34+C35+C15</f>
        <v>0</v>
      </c>
      <c r="D36" s="211">
        <f>D34+D35+D15</f>
        <v>153602</v>
      </c>
      <c r="E36" s="212"/>
      <c r="F36" s="33"/>
      <c r="G36" s="211">
        <f>G34+G35+G15</f>
        <v>0</v>
      </c>
      <c r="H36" s="213">
        <f>H34+H35+H15</f>
        <v>516249</v>
      </c>
      <c r="I36" s="214"/>
      <c r="J36" s="215">
        <f>J34+J35+J15</f>
        <v>88438</v>
      </c>
      <c r="K36" s="215">
        <f>K34+K35+K15</f>
        <v>0</v>
      </c>
      <c r="L36" s="214"/>
      <c r="M36" s="216">
        <f>M34+M35+M15</f>
        <v>1806695</v>
      </c>
      <c r="N36" s="217">
        <f>N34+N35+N15</f>
        <v>0</v>
      </c>
      <c r="O36" s="217">
        <f>O34+O35+O15</f>
        <v>615331</v>
      </c>
      <c r="P36" s="218">
        <f>P34+P35+P15</f>
        <v>0</v>
      </c>
      <c r="Q36" s="217">
        <f>Q34+Q35+Q15</f>
        <v>0</v>
      </c>
      <c r="R36" s="219"/>
      <c r="S36" s="220">
        <f>S34+S35+S15</f>
        <v>2422026</v>
      </c>
      <c r="T36" s="78"/>
      <c r="U36" s="221">
        <f>U34+U35+U15</f>
        <v>333182</v>
      </c>
      <c r="V36" s="222"/>
      <c r="AA36" s="11" t="s">
        <v>70</v>
      </c>
    </row>
    <row r="37" spans="1:27" ht="37.5" customHeight="1">
      <c r="A37" s="223" t="s">
        <v>71</v>
      </c>
      <c r="B37" s="64"/>
      <c r="C37" s="224"/>
      <c r="D37" s="66"/>
      <c r="E37" s="225"/>
      <c r="F37" s="33"/>
      <c r="G37" s="226"/>
      <c r="H37" s="227">
        <f>B37+C37+D37+E37+F37+G37</f>
        <v>0</v>
      </c>
      <c r="I37" s="228"/>
      <c r="J37" s="229"/>
      <c r="K37" s="230"/>
      <c r="L37" s="228"/>
      <c r="M37" s="73"/>
      <c r="N37" s="74"/>
      <c r="O37" s="74"/>
      <c r="P37" s="75"/>
      <c r="Q37" s="75"/>
      <c r="R37" s="231"/>
      <c r="S37" s="232">
        <f>M37+N37+O37+P37+Q37+R37</f>
        <v>0</v>
      </c>
      <c r="T37" s="78"/>
      <c r="U37" s="233"/>
      <c r="V37" s="81"/>
      <c r="AA37" s="11" t="s">
        <v>72</v>
      </c>
    </row>
    <row r="38" spans="1:27" ht="45" customHeight="1" thickBot="1">
      <c r="A38" s="234" t="s">
        <v>73</v>
      </c>
      <c r="B38" s="64">
        <f>'[1]di cui Modello A TD assist'!B38</f>
        <v>146</v>
      </c>
      <c r="C38" s="235"/>
      <c r="D38" s="66">
        <v>62</v>
      </c>
      <c r="E38" s="236"/>
      <c r="F38" s="33"/>
      <c r="G38" s="237"/>
      <c r="H38" s="238">
        <f>B38+C38+D38+E38+F38+G38</f>
        <v>208</v>
      </c>
      <c r="I38" s="239"/>
      <c r="J38" s="71">
        <f>'[1]di cui Modello A TD assist'!J38</f>
        <v>34</v>
      </c>
      <c r="K38" s="240"/>
      <c r="L38" s="228"/>
      <c r="M38" s="79">
        <v>826</v>
      </c>
      <c r="N38" s="241"/>
      <c r="O38" s="79">
        <v>259</v>
      </c>
      <c r="P38" s="242"/>
      <c r="Q38" s="242"/>
      <c r="R38" s="243"/>
      <c r="S38" s="244">
        <f>M38+N38+O38+P38+Q38+R38</f>
        <v>1085</v>
      </c>
      <c r="T38" s="78"/>
      <c r="U38" s="79">
        <v>150</v>
      </c>
      <c r="V38" s="245"/>
      <c r="AA38" s="11" t="s">
        <v>74</v>
      </c>
    </row>
    <row r="39" spans="1:27" ht="72" customHeight="1" thickBot="1">
      <c r="A39" s="246"/>
      <c r="B39" s="20" t="str">
        <f>B4</f>
        <v>Trimestre 1</v>
      </c>
      <c r="C39" s="21"/>
      <c r="D39" s="21"/>
      <c r="E39" s="21"/>
      <c r="F39" s="21"/>
      <c r="G39" s="21"/>
      <c r="H39" s="21"/>
      <c r="I39" s="21"/>
      <c r="J39" s="21"/>
      <c r="K39" s="22"/>
      <c r="L39" s="23"/>
      <c r="M39" s="24" t="s">
        <v>6</v>
      </c>
      <c r="N39" s="25"/>
      <c r="O39" s="25"/>
      <c r="P39" s="25"/>
      <c r="Q39" s="25"/>
      <c r="R39" s="25"/>
      <c r="S39" s="25"/>
      <c r="T39" s="25"/>
      <c r="U39" s="25"/>
      <c r="V39" s="26"/>
      <c r="W39" s="27"/>
    </row>
    <row r="40" spans="1:27" s="249" customFormat="1" ht="207.75" customHeight="1" thickBot="1">
      <c r="A40" s="28" t="s">
        <v>75</v>
      </c>
      <c r="B40" s="29" t="s">
        <v>8</v>
      </c>
      <c r="C40" s="30" t="s">
        <v>9</v>
      </c>
      <c r="D40" s="31" t="s">
        <v>10</v>
      </c>
      <c r="E40" s="32"/>
      <c r="F40" s="247"/>
      <c r="G40" s="34" t="s">
        <v>11</v>
      </c>
      <c r="H40" s="35" t="s">
        <v>12</v>
      </c>
      <c r="I40" s="248"/>
      <c r="J40" s="37" t="s">
        <v>13</v>
      </c>
      <c r="K40" s="37" t="s">
        <v>14</v>
      </c>
      <c r="L40" s="36"/>
      <c r="M40" s="38" t="s">
        <v>15</v>
      </c>
      <c r="N40" s="39" t="s">
        <v>16</v>
      </c>
      <c r="O40" s="40" t="s">
        <v>17</v>
      </c>
      <c r="P40" s="41"/>
      <c r="Q40" s="40" t="s">
        <v>11</v>
      </c>
      <c r="R40" s="42"/>
      <c r="S40" s="43" t="s">
        <v>18</v>
      </c>
      <c r="T40" s="44"/>
      <c r="U40" s="45" t="s">
        <v>19</v>
      </c>
      <c r="V40" s="46" t="s">
        <v>20</v>
      </c>
      <c r="AA40" s="11"/>
    </row>
    <row r="41" spans="1:27" ht="39.950000000000003" customHeight="1">
      <c r="A41" s="63" t="s">
        <v>76</v>
      </c>
      <c r="B41" s="64">
        <f>'[1]di cui Modello A TD assist'!B41</f>
        <v>335181</v>
      </c>
      <c r="C41" s="65"/>
      <c r="D41" s="66">
        <f>137013+11418+12699+1058</f>
        <v>162188</v>
      </c>
      <c r="E41" s="50"/>
      <c r="F41" s="247"/>
      <c r="G41" s="68"/>
      <c r="H41" s="69">
        <f t="shared" ref="H41:H48" si="6">B41+C41+D41+E41+F41+G41</f>
        <v>497369</v>
      </c>
      <c r="I41" s="70"/>
      <c r="J41" s="71">
        <f>'[1]di cui Modello A TD assist'!J41</f>
        <v>41489</v>
      </c>
      <c r="K41" s="72"/>
      <c r="L41" s="70"/>
      <c r="M41" s="73">
        <v>1328579</v>
      </c>
      <c r="N41" s="74"/>
      <c r="O41" s="74">
        <v>825523</v>
      </c>
      <c r="P41" s="75"/>
      <c r="Q41" s="75">
        <v>90522</v>
      </c>
      <c r="R41" s="76"/>
      <c r="S41" s="77">
        <f t="shared" ref="S41:S53" si="7">M41+N41+O41+P41+Q41+R41</f>
        <v>2244624</v>
      </c>
      <c r="T41" s="78"/>
      <c r="U41" s="79">
        <v>181043</v>
      </c>
      <c r="V41" s="250"/>
      <c r="AA41" s="11" t="s">
        <v>77</v>
      </c>
    </row>
    <row r="42" spans="1:27" ht="39.950000000000003" customHeight="1">
      <c r="A42" s="63" t="s">
        <v>23</v>
      </c>
      <c r="B42" s="64"/>
      <c r="C42" s="65"/>
      <c r="D42" s="66"/>
      <c r="E42" s="67"/>
      <c r="F42" s="247"/>
      <c r="G42" s="68"/>
      <c r="H42" s="69">
        <f t="shared" si="6"/>
        <v>0</v>
      </c>
      <c r="I42" s="70"/>
      <c r="J42" s="71">
        <f>'[1]di cui Modello A TD assist'!J42</f>
        <v>0</v>
      </c>
      <c r="K42" s="72"/>
      <c r="L42" s="70"/>
      <c r="M42" s="73">
        <v>0</v>
      </c>
      <c r="N42" s="74"/>
      <c r="O42" s="74">
        <v>0</v>
      </c>
      <c r="P42" s="75"/>
      <c r="Q42" s="75">
        <v>0</v>
      </c>
      <c r="R42" s="76"/>
      <c r="S42" s="77">
        <f t="shared" si="7"/>
        <v>0</v>
      </c>
      <c r="T42" s="78"/>
      <c r="U42" s="79">
        <v>0</v>
      </c>
      <c r="V42" s="251"/>
      <c r="AA42" s="11" t="s">
        <v>78</v>
      </c>
    </row>
    <row r="43" spans="1:27" ht="39.950000000000003" customHeight="1">
      <c r="A43" s="63" t="s">
        <v>79</v>
      </c>
      <c r="B43" s="64">
        <f>'[1]di cui Modello A TD assist'!B43</f>
        <v>13068</v>
      </c>
      <c r="C43" s="65"/>
      <c r="D43" s="66"/>
      <c r="E43" s="67"/>
      <c r="F43" s="247"/>
      <c r="G43" s="68"/>
      <c r="H43" s="69">
        <f t="shared" si="6"/>
        <v>13068</v>
      </c>
      <c r="I43" s="70"/>
      <c r="J43" s="71">
        <f>'[1]di cui Modello A TD assist'!J43</f>
        <v>2555</v>
      </c>
      <c r="K43" s="72"/>
      <c r="L43" s="70"/>
      <c r="M43" s="73">
        <v>104383</v>
      </c>
      <c r="N43" s="74"/>
      <c r="O43" s="74">
        <v>0</v>
      </c>
      <c r="P43" s="75"/>
      <c r="Q43" s="75">
        <v>19240</v>
      </c>
      <c r="R43" s="76"/>
      <c r="S43" s="77">
        <f t="shared" si="7"/>
        <v>123623</v>
      </c>
      <c r="T43" s="78"/>
      <c r="U43" s="79">
        <v>15600</v>
      </c>
      <c r="V43" s="251"/>
      <c r="AA43" s="11" t="s">
        <v>80</v>
      </c>
    </row>
    <row r="44" spans="1:27" ht="39.950000000000003" customHeight="1">
      <c r="A44" s="252" t="s">
        <v>81</v>
      </c>
      <c r="B44" s="64">
        <f>'[1]di cui Modello A TD assist'!B44</f>
        <v>66813</v>
      </c>
      <c r="C44" s="65"/>
      <c r="D44" s="66"/>
      <c r="E44" s="67"/>
      <c r="F44" s="247"/>
      <c r="G44" s="68"/>
      <c r="H44" s="69">
        <f t="shared" si="6"/>
        <v>66813</v>
      </c>
      <c r="I44" s="70"/>
      <c r="J44" s="71">
        <f>'[1]di cui Modello A TD assist'!J44</f>
        <v>8182</v>
      </c>
      <c r="K44" s="72"/>
      <c r="L44" s="70"/>
      <c r="M44" s="73">
        <v>285849</v>
      </c>
      <c r="N44" s="74"/>
      <c r="O44" s="74">
        <v>0</v>
      </c>
      <c r="P44" s="75"/>
      <c r="Q44" s="75">
        <v>18000</v>
      </c>
      <c r="R44" s="76"/>
      <c r="S44" s="77">
        <f t="shared" si="7"/>
        <v>303849</v>
      </c>
      <c r="T44" s="78"/>
      <c r="U44" s="79">
        <v>38783</v>
      </c>
      <c r="V44" s="251"/>
      <c r="AA44" s="11" t="s">
        <v>82</v>
      </c>
    </row>
    <row r="45" spans="1:27" ht="39.950000000000003" customHeight="1">
      <c r="A45" s="252" t="s">
        <v>83</v>
      </c>
      <c r="B45" s="64">
        <f>'[1]di cui Modello A TD assist'!B45</f>
        <v>2813</v>
      </c>
      <c r="C45" s="65"/>
      <c r="D45" s="66"/>
      <c r="E45" s="67"/>
      <c r="F45" s="247"/>
      <c r="G45" s="68"/>
      <c r="H45" s="69">
        <f t="shared" si="6"/>
        <v>2813</v>
      </c>
      <c r="I45" s="70"/>
      <c r="J45" s="71">
        <f>'[1]di cui Modello A TD assist'!J45</f>
        <v>200</v>
      </c>
      <c r="K45" s="72"/>
      <c r="L45" s="70"/>
      <c r="M45" s="73">
        <v>193780</v>
      </c>
      <c r="N45" s="74"/>
      <c r="O45" s="74">
        <v>0</v>
      </c>
      <c r="P45" s="75"/>
      <c r="Q45" s="75">
        <v>10020</v>
      </c>
      <c r="R45" s="76"/>
      <c r="S45" s="77">
        <f t="shared" si="7"/>
        <v>203800</v>
      </c>
      <c r="T45" s="78"/>
      <c r="U45" s="79">
        <v>26000</v>
      </c>
      <c r="V45" s="251"/>
      <c r="AA45" s="11" t="s">
        <v>84</v>
      </c>
    </row>
    <row r="46" spans="1:27" ht="39.950000000000003" customHeight="1">
      <c r="A46" s="253" t="s">
        <v>85</v>
      </c>
      <c r="B46" s="64">
        <f>'[1]di cui Modello A TD assist'!B46</f>
        <v>26708</v>
      </c>
      <c r="C46" s="65"/>
      <c r="D46" s="66">
        <f>10587+542</f>
        <v>11129</v>
      </c>
      <c r="E46" s="67"/>
      <c r="F46" s="247"/>
      <c r="G46" s="68"/>
      <c r="H46" s="69">
        <f t="shared" si="6"/>
        <v>37837</v>
      </c>
      <c r="I46" s="70"/>
      <c r="J46" s="71">
        <f>'[1]di cui Modello A TD assist'!J46</f>
        <v>2675</v>
      </c>
      <c r="K46" s="72"/>
      <c r="L46" s="70"/>
      <c r="M46" s="73">
        <v>105799</v>
      </c>
      <c r="N46" s="74"/>
      <c r="O46" s="74">
        <v>47075</v>
      </c>
      <c r="P46" s="75"/>
      <c r="Q46" s="75">
        <v>6399</v>
      </c>
      <c r="R46" s="76"/>
      <c r="S46" s="77">
        <f t="shared" si="7"/>
        <v>159273</v>
      </c>
      <c r="T46" s="78"/>
      <c r="U46" s="79">
        <v>11767</v>
      </c>
      <c r="V46" s="251"/>
      <c r="AA46" s="11" t="s">
        <v>86</v>
      </c>
    </row>
    <row r="47" spans="1:27" ht="39.950000000000003" customHeight="1">
      <c r="A47" s="253" t="s">
        <v>87</v>
      </c>
      <c r="B47" s="64"/>
      <c r="C47" s="65"/>
      <c r="D47" s="66"/>
      <c r="E47" s="67"/>
      <c r="F47" s="247"/>
      <c r="G47" s="68"/>
      <c r="H47" s="69">
        <f t="shared" si="6"/>
        <v>0</v>
      </c>
      <c r="I47" s="70"/>
      <c r="J47" s="71">
        <f>'[1]di cui Modello A TD assist'!J47</f>
        <v>0</v>
      </c>
      <c r="K47" s="72"/>
      <c r="L47" s="70"/>
      <c r="M47" s="73"/>
      <c r="N47" s="74"/>
      <c r="O47" s="74"/>
      <c r="P47" s="75"/>
      <c r="Q47" s="75"/>
      <c r="R47" s="76"/>
      <c r="S47" s="77">
        <f t="shared" si="7"/>
        <v>0</v>
      </c>
      <c r="T47" s="78"/>
      <c r="U47" s="79"/>
      <c r="V47" s="251"/>
      <c r="AA47" s="11" t="s">
        <v>88</v>
      </c>
    </row>
    <row r="48" spans="1:27" ht="39.950000000000003" customHeight="1">
      <c r="A48" s="63" t="s">
        <v>29</v>
      </c>
      <c r="B48" s="64"/>
      <c r="C48" s="65"/>
      <c r="D48" s="66"/>
      <c r="E48" s="67"/>
      <c r="F48" s="247"/>
      <c r="G48" s="68"/>
      <c r="H48" s="69">
        <f t="shared" si="6"/>
        <v>0</v>
      </c>
      <c r="I48" s="70"/>
      <c r="J48" s="71">
        <f>'[1]di cui Modello A TD assist'!J48</f>
        <v>0</v>
      </c>
      <c r="K48" s="72"/>
      <c r="L48" s="70"/>
      <c r="M48" s="73"/>
      <c r="N48" s="74"/>
      <c r="O48" s="74"/>
      <c r="P48" s="75"/>
      <c r="Q48" s="75"/>
      <c r="R48" s="76"/>
      <c r="S48" s="77">
        <f t="shared" si="7"/>
        <v>0</v>
      </c>
      <c r="T48" s="78"/>
      <c r="U48" s="79"/>
      <c r="V48" s="251"/>
      <c r="AA48" s="11" t="s">
        <v>89</v>
      </c>
    </row>
    <row r="49" spans="1:27" ht="39.950000000000003" customHeight="1">
      <c r="A49" s="63" t="s">
        <v>90</v>
      </c>
      <c r="B49" s="64"/>
      <c r="C49" s="65"/>
      <c r="D49" s="66"/>
      <c r="E49" s="67"/>
      <c r="F49" s="247"/>
      <c r="G49" s="68"/>
      <c r="H49" s="82">
        <f>SUM(B49+C49+D49+E49+F49+G49)</f>
        <v>0</v>
      </c>
      <c r="I49" s="83"/>
      <c r="J49" s="71">
        <f>'[1]di cui Modello A TD assist'!J49</f>
        <v>0</v>
      </c>
      <c r="K49" s="85"/>
      <c r="L49" s="83"/>
      <c r="M49" s="73"/>
      <c r="N49" s="74"/>
      <c r="O49" s="74"/>
      <c r="P49" s="75"/>
      <c r="Q49" s="75"/>
      <c r="R49" s="76"/>
      <c r="S49" s="86">
        <f t="shared" si="7"/>
        <v>0</v>
      </c>
      <c r="T49" s="78"/>
      <c r="U49" s="79"/>
      <c r="V49" s="251"/>
      <c r="AA49" s="11" t="s">
        <v>91</v>
      </c>
    </row>
    <row r="50" spans="1:27" ht="39.950000000000003" hidden="1" customHeight="1">
      <c r="A50" s="63" t="s">
        <v>33</v>
      </c>
      <c r="B50" s="64"/>
      <c r="C50" s="65"/>
      <c r="D50" s="66"/>
      <c r="E50" s="67"/>
      <c r="F50" s="247"/>
      <c r="G50" s="68"/>
      <c r="H50" s="69">
        <f>B50+C50+D50+E50+F50+G50</f>
        <v>0</v>
      </c>
      <c r="I50" s="70"/>
      <c r="J50" s="71">
        <f>'[1]di cui Modello A TD assist'!J50</f>
        <v>0</v>
      </c>
      <c r="K50" s="72"/>
      <c r="L50" s="70"/>
      <c r="M50" s="87"/>
      <c r="N50" s="88"/>
      <c r="O50" s="89"/>
      <c r="P50" s="75"/>
      <c r="Q50" s="75"/>
      <c r="R50" s="76"/>
      <c r="S50" s="77">
        <f t="shared" si="7"/>
        <v>0</v>
      </c>
      <c r="T50" s="78"/>
      <c r="U50" s="89"/>
      <c r="V50" s="254"/>
      <c r="AA50" s="11" t="s">
        <v>92</v>
      </c>
    </row>
    <row r="51" spans="1:27" ht="39.950000000000003" customHeight="1">
      <c r="A51" s="63" t="s">
        <v>35</v>
      </c>
      <c r="B51" s="64"/>
      <c r="C51" s="65"/>
      <c r="D51" s="66"/>
      <c r="E51" s="67"/>
      <c r="F51" s="247"/>
      <c r="G51" s="68"/>
      <c r="H51" s="69">
        <f>B51+C51+D51+E51+F51+G51</f>
        <v>0</v>
      </c>
      <c r="I51" s="70"/>
      <c r="J51" s="71">
        <f>'[1]di cui Modello A TD assist'!J51</f>
        <v>0</v>
      </c>
      <c r="K51" s="72"/>
      <c r="L51" s="70"/>
      <c r="M51" s="73"/>
      <c r="N51" s="74"/>
      <c r="O51" s="74"/>
      <c r="P51" s="75"/>
      <c r="Q51" s="75"/>
      <c r="R51" s="76"/>
      <c r="S51" s="77">
        <f t="shared" si="7"/>
        <v>0</v>
      </c>
      <c r="T51" s="78"/>
      <c r="U51" s="79"/>
      <c r="V51" s="251"/>
      <c r="AA51" s="11" t="s">
        <v>93</v>
      </c>
    </row>
    <row r="52" spans="1:27" ht="56.25" customHeight="1">
      <c r="A52" s="255" t="s">
        <v>94</v>
      </c>
      <c r="B52" s="64"/>
      <c r="C52" s="65"/>
      <c r="D52" s="66"/>
      <c r="E52" s="67"/>
      <c r="F52" s="247"/>
      <c r="G52" s="68"/>
      <c r="H52" s="69">
        <f>B52+C52+D52+E52+F52+G52</f>
        <v>0</v>
      </c>
      <c r="I52" s="70"/>
      <c r="J52" s="71">
        <f>'[1]di cui Modello A TD assist'!J52</f>
        <v>0</v>
      </c>
      <c r="K52" s="72"/>
      <c r="L52" s="70"/>
      <c r="M52" s="73"/>
      <c r="N52" s="74"/>
      <c r="O52" s="74"/>
      <c r="P52" s="75"/>
      <c r="Q52" s="75"/>
      <c r="R52" s="76"/>
      <c r="S52" s="77">
        <f t="shared" si="7"/>
        <v>0</v>
      </c>
      <c r="T52" s="78"/>
      <c r="U52" s="79"/>
      <c r="V52" s="251"/>
      <c r="AA52" s="11" t="s">
        <v>95</v>
      </c>
    </row>
    <row r="53" spans="1:27" ht="74.25" hidden="1" customHeight="1">
      <c r="A53" s="256" t="s">
        <v>96</v>
      </c>
      <c r="B53" s="64"/>
      <c r="C53" s="65"/>
      <c r="D53" s="66"/>
      <c r="E53" s="257"/>
      <c r="F53" s="247"/>
      <c r="G53" s="68"/>
      <c r="H53" s="69">
        <f>B53+C53+D53+E53+F53+G53</f>
        <v>0</v>
      </c>
      <c r="I53" s="70"/>
      <c r="J53" s="71">
        <f>'[1]di cui Modello A TD assist'!J53</f>
        <v>0</v>
      </c>
      <c r="K53" s="72"/>
      <c r="L53" s="70"/>
      <c r="M53" s="73"/>
      <c r="N53" s="74"/>
      <c r="O53" s="74"/>
      <c r="P53" s="75"/>
      <c r="Q53" s="75"/>
      <c r="R53" s="76"/>
      <c r="S53" s="77">
        <f t="shared" si="7"/>
        <v>0</v>
      </c>
      <c r="T53" s="78"/>
      <c r="U53" s="79"/>
      <c r="V53" s="251"/>
      <c r="AA53" s="11" t="s">
        <v>97</v>
      </c>
    </row>
    <row r="54" spans="1:27" ht="72.75" customHeight="1" thickBot="1">
      <c r="A54" s="258" t="s">
        <v>98</v>
      </c>
      <c r="B54" s="64">
        <f>'[1]di cui Modello A TD assist'!B54</f>
        <v>2161</v>
      </c>
      <c r="C54" s="65"/>
      <c r="D54" s="66">
        <v>815</v>
      </c>
      <c r="E54" s="257"/>
      <c r="F54" s="247"/>
      <c r="G54" s="68"/>
      <c r="H54" s="69">
        <f>B54+C54+D54+E54+F54+G54</f>
        <v>2976</v>
      </c>
      <c r="I54" s="70"/>
      <c r="J54" s="71">
        <f>'[1]di cui Modello A TD assist'!J54</f>
        <v>268</v>
      </c>
      <c r="K54" s="72"/>
      <c r="L54" s="70"/>
      <c r="M54" s="73">
        <v>9287</v>
      </c>
      <c r="N54" s="74"/>
      <c r="O54" s="74">
        <v>3797</v>
      </c>
      <c r="P54" s="142"/>
      <c r="Q54" s="75">
        <v>633</v>
      </c>
      <c r="R54" s="143"/>
      <c r="S54" s="144">
        <f>M54+N54+O54+P54+Q54+R54</f>
        <v>13717</v>
      </c>
      <c r="T54" s="78"/>
      <c r="U54" s="79">
        <v>1265</v>
      </c>
      <c r="V54" s="254"/>
      <c r="AA54" s="11" t="s">
        <v>99</v>
      </c>
    </row>
    <row r="55" spans="1:27" ht="26.25" hidden="1" customHeight="1">
      <c r="A55" s="259"/>
      <c r="B55" s="260"/>
      <c r="C55" s="261"/>
      <c r="D55" s="262"/>
      <c r="E55" s="108"/>
      <c r="F55" s="247"/>
      <c r="G55" s="263"/>
      <c r="H55" s="264"/>
      <c r="I55" s="265"/>
      <c r="J55" s="266"/>
      <c r="K55" s="267"/>
      <c r="L55" s="265"/>
      <c r="M55" s="109"/>
      <c r="N55" s="77"/>
      <c r="O55" s="112"/>
      <c r="P55" s="111"/>
      <c r="Q55" s="75"/>
      <c r="R55" s="76"/>
      <c r="S55" s="77"/>
      <c r="T55" s="78"/>
      <c r="U55" s="112"/>
      <c r="V55" s="254"/>
      <c r="AA55" s="11" t="s">
        <v>100</v>
      </c>
    </row>
    <row r="56" spans="1:27" ht="26.25" hidden="1" customHeight="1">
      <c r="A56" s="259"/>
      <c r="B56" s="260"/>
      <c r="C56" s="261"/>
      <c r="D56" s="262"/>
      <c r="E56" s="108"/>
      <c r="F56" s="247"/>
      <c r="G56" s="263"/>
      <c r="H56" s="264"/>
      <c r="I56" s="265"/>
      <c r="J56" s="266"/>
      <c r="K56" s="267"/>
      <c r="L56" s="265"/>
      <c r="M56" s="109"/>
      <c r="N56" s="77"/>
      <c r="O56" s="112"/>
      <c r="P56" s="111"/>
      <c r="Q56" s="75"/>
      <c r="R56" s="76"/>
      <c r="S56" s="77"/>
      <c r="T56" s="78"/>
      <c r="U56" s="112"/>
      <c r="V56" s="254"/>
      <c r="AA56" s="11" t="s">
        <v>101</v>
      </c>
    </row>
    <row r="57" spans="1:27" ht="26.25" hidden="1" customHeight="1">
      <c r="A57" s="259"/>
      <c r="B57" s="260"/>
      <c r="C57" s="261"/>
      <c r="D57" s="262"/>
      <c r="E57" s="108"/>
      <c r="F57" s="247"/>
      <c r="G57" s="263"/>
      <c r="H57" s="264"/>
      <c r="I57" s="265"/>
      <c r="J57" s="266"/>
      <c r="K57" s="267"/>
      <c r="L57" s="265"/>
      <c r="M57" s="109"/>
      <c r="N57" s="77"/>
      <c r="O57" s="112"/>
      <c r="P57" s="111"/>
      <c r="Q57" s="75"/>
      <c r="R57" s="76"/>
      <c r="S57" s="77"/>
      <c r="T57" s="78"/>
      <c r="U57" s="112"/>
      <c r="V57" s="254"/>
      <c r="AA57" s="11" t="s">
        <v>102</v>
      </c>
    </row>
    <row r="58" spans="1:27" ht="26.25" hidden="1" customHeight="1" thickBot="1">
      <c r="A58" s="268"/>
      <c r="B58" s="269"/>
      <c r="C58" s="270"/>
      <c r="D58" s="271"/>
      <c r="E58" s="272"/>
      <c r="F58" s="247"/>
      <c r="G58" s="273"/>
      <c r="H58" s="274"/>
      <c r="I58" s="265"/>
      <c r="J58" s="275"/>
      <c r="K58" s="276"/>
      <c r="L58" s="265"/>
      <c r="M58" s="109"/>
      <c r="N58" s="77"/>
      <c r="O58" s="112"/>
      <c r="P58" s="120"/>
      <c r="Q58" s="99"/>
      <c r="R58" s="277"/>
      <c r="S58" s="278"/>
      <c r="T58" s="78"/>
      <c r="U58" s="112"/>
      <c r="V58" s="254"/>
      <c r="AA58" s="11" t="s">
        <v>103</v>
      </c>
    </row>
    <row r="59" spans="1:27" ht="65.25" customHeight="1">
      <c r="A59" s="279" t="s">
        <v>104</v>
      </c>
      <c r="B59" s="123"/>
      <c r="C59" s="280"/>
      <c r="D59" s="125"/>
      <c r="E59" s="281"/>
      <c r="F59" s="247"/>
      <c r="G59" s="282"/>
      <c r="H59" s="283">
        <f>B59+C59+D59+E59+F59+G59</f>
        <v>0</v>
      </c>
      <c r="I59" s="70"/>
      <c r="J59" s="71">
        <f>'[1]di cui Modello A TD assist'!J59</f>
        <v>0</v>
      </c>
      <c r="K59" s="284"/>
      <c r="L59" s="70"/>
      <c r="M59" s="73"/>
      <c r="N59" s="74"/>
      <c r="O59" s="74"/>
      <c r="P59" s="285"/>
      <c r="Q59" s="285"/>
      <c r="R59" s="286"/>
      <c r="S59" s="287">
        <f>M59+N59+O59+P59+Q59+R59</f>
        <v>0</v>
      </c>
      <c r="T59" s="78"/>
      <c r="U59" s="79"/>
      <c r="V59" s="251"/>
      <c r="AA59" s="11" t="s">
        <v>105</v>
      </c>
    </row>
    <row r="60" spans="1:27" ht="75.75" hidden="1" customHeight="1">
      <c r="A60" s="288" t="s">
        <v>106</v>
      </c>
      <c r="B60" s="64"/>
      <c r="C60" s="94"/>
      <c r="D60" s="66"/>
      <c r="E60" s="67"/>
      <c r="F60" s="247"/>
      <c r="G60" s="95"/>
      <c r="H60" s="96">
        <f>B60+C60+D60+E60+F60+G60</f>
        <v>0</v>
      </c>
      <c r="I60" s="70"/>
      <c r="J60" s="71">
        <f>'[1]di cui Modello A TD assist'!J60</f>
        <v>0</v>
      </c>
      <c r="K60" s="182"/>
      <c r="L60" s="70"/>
      <c r="M60" s="73"/>
      <c r="N60" s="74"/>
      <c r="O60" s="74"/>
      <c r="P60" s="75"/>
      <c r="Q60" s="75"/>
      <c r="R60" s="100"/>
      <c r="S60" s="101">
        <f>M60+N60+O60+P60+Q60+R60</f>
        <v>0</v>
      </c>
      <c r="T60" s="78"/>
      <c r="U60" s="79"/>
      <c r="V60" s="251"/>
      <c r="AA60" s="11" t="s">
        <v>107</v>
      </c>
    </row>
    <row r="61" spans="1:27" ht="66.75" customHeight="1">
      <c r="A61" s="145" t="s">
        <v>108</v>
      </c>
      <c r="B61" s="64">
        <f>'[1]di cui Modello A TD assist'!B61</f>
        <v>122260</v>
      </c>
      <c r="C61" s="65"/>
      <c r="D61" s="289">
        <f>+ROUND(((D41+D42+D43+D44+D45+D46+D47+D49)*27.5%),0)</f>
        <v>47662</v>
      </c>
      <c r="E61" s="67"/>
      <c r="F61" s="247"/>
      <c r="G61" s="68"/>
      <c r="H61" s="69">
        <f>B61+C61+D61+E61+F61+G61</f>
        <v>169922</v>
      </c>
      <c r="I61" s="70"/>
      <c r="J61" s="71">
        <f>'[1]di cui Modello A TD assist'!J61</f>
        <v>15153</v>
      </c>
      <c r="K61" s="72"/>
      <c r="L61" s="70"/>
      <c r="M61" s="73">
        <v>555057</v>
      </c>
      <c r="N61" s="74"/>
      <c r="O61" s="74">
        <v>239964</v>
      </c>
      <c r="P61" s="75"/>
      <c r="Q61" s="75">
        <v>39576</v>
      </c>
      <c r="R61" s="76"/>
      <c r="S61" s="77">
        <f>M61+N61+O61+P61+Q61+R61</f>
        <v>834597</v>
      </c>
      <c r="T61" s="78"/>
      <c r="U61" s="79">
        <v>75128</v>
      </c>
      <c r="V61" s="251"/>
      <c r="AA61" s="11" t="s">
        <v>109</v>
      </c>
    </row>
    <row r="62" spans="1:27" ht="51.75" hidden="1" customHeight="1" thickBot="1">
      <c r="A62" s="290" t="s">
        <v>55</v>
      </c>
      <c r="B62" s="291"/>
      <c r="C62" s="292"/>
      <c r="D62" s="293"/>
      <c r="E62" s="257"/>
      <c r="F62" s="247"/>
      <c r="G62" s="139"/>
      <c r="H62" s="140">
        <f>B62+C62+D62+E62+F62+G62</f>
        <v>0</v>
      </c>
      <c r="I62" s="70"/>
      <c r="J62" s="71">
        <f>'[1]di cui Modello A TD assist'!J62</f>
        <v>0</v>
      </c>
      <c r="K62" s="294"/>
      <c r="L62" s="70"/>
      <c r="M62" s="291"/>
      <c r="N62" s="295"/>
      <c r="O62" s="293"/>
      <c r="P62" s="293"/>
      <c r="Q62" s="293"/>
      <c r="R62" s="143"/>
      <c r="S62" s="144">
        <f>M62+N62+O62+P62+Q62+R62</f>
        <v>0</v>
      </c>
      <c r="T62" s="78"/>
      <c r="U62" s="296"/>
      <c r="V62" s="297"/>
      <c r="AA62" s="11" t="s">
        <v>110</v>
      </c>
    </row>
    <row r="63" spans="1:27" ht="56.25" customHeight="1" thickBot="1">
      <c r="A63" s="298" t="s">
        <v>111</v>
      </c>
      <c r="B63" s="64">
        <f>'[1]di cui Modello A TD assist'!B63</f>
        <v>594</v>
      </c>
      <c r="C63" s="65"/>
      <c r="D63" s="138">
        <f>ROUND((D54*27.5%),0)</f>
        <v>224</v>
      </c>
      <c r="E63" s="257"/>
      <c r="F63" s="247"/>
      <c r="G63" s="68"/>
      <c r="H63" s="69">
        <f>B63+C63+D63+E63+F63+G63</f>
        <v>818</v>
      </c>
      <c r="I63" s="70"/>
      <c r="J63" s="71">
        <f>'[1]di cui Modello A TD assist'!J63</f>
        <v>74</v>
      </c>
      <c r="K63" s="72"/>
      <c r="L63" s="70"/>
      <c r="M63" s="73">
        <v>2554</v>
      </c>
      <c r="N63" s="74"/>
      <c r="O63" s="74">
        <v>1044</v>
      </c>
      <c r="P63" s="75"/>
      <c r="Q63" s="75">
        <v>174</v>
      </c>
      <c r="R63" s="76"/>
      <c r="S63" s="77">
        <f>M63+N63+O63+P63+Q63+R63</f>
        <v>3772</v>
      </c>
      <c r="T63" s="78"/>
      <c r="U63" s="79">
        <v>348</v>
      </c>
      <c r="V63" s="251"/>
      <c r="AA63" s="11" t="s">
        <v>112</v>
      </c>
    </row>
    <row r="64" spans="1:27" ht="26.25" hidden="1" customHeight="1">
      <c r="A64" s="299"/>
      <c r="B64" s="300"/>
      <c r="C64" s="301"/>
      <c r="D64" s="302"/>
      <c r="E64" s="108"/>
      <c r="F64" s="247"/>
      <c r="G64" s="302"/>
      <c r="H64" s="264"/>
      <c r="I64" s="265"/>
      <c r="J64" s="267"/>
      <c r="K64" s="267"/>
      <c r="L64" s="265"/>
      <c r="M64" s="303"/>
      <c r="N64" s="76"/>
      <c r="O64" s="76"/>
      <c r="P64" s="304"/>
      <c r="Q64" s="304"/>
      <c r="R64" s="305"/>
      <c r="S64" s="112"/>
      <c r="T64" s="78"/>
      <c r="U64" s="306"/>
      <c r="V64" s="251"/>
      <c r="AA64" s="11" t="s">
        <v>113</v>
      </c>
    </row>
    <row r="65" spans="1:27" ht="26.25" hidden="1" customHeight="1">
      <c r="A65" s="299"/>
      <c r="B65" s="300"/>
      <c r="C65" s="301"/>
      <c r="D65" s="302"/>
      <c r="E65" s="108"/>
      <c r="F65" s="247"/>
      <c r="G65" s="302"/>
      <c r="H65" s="264"/>
      <c r="I65" s="265"/>
      <c r="J65" s="267"/>
      <c r="K65" s="267"/>
      <c r="L65" s="265"/>
      <c r="M65" s="303"/>
      <c r="N65" s="76"/>
      <c r="O65" s="76"/>
      <c r="P65" s="304"/>
      <c r="Q65" s="304"/>
      <c r="R65" s="305"/>
      <c r="S65" s="112"/>
      <c r="T65" s="78"/>
      <c r="U65" s="306"/>
      <c r="V65" s="251"/>
      <c r="AA65" s="11" t="s">
        <v>114</v>
      </c>
    </row>
    <row r="66" spans="1:27" ht="26.25" hidden="1" customHeight="1">
      <c r="A66" s="299"/>
      <c r="B66" s="300"/>
      <c r="C66" s="301"/>
      <c r="D66" s="302"/>
      <c r="E66" s="108"/>
      <c r="F66" s="247"/>
      <c r="G66" s="302"/>
      <c r="H66" s="264"/>
      <c r="I66" s="265"/>
      <c r="J66" s="267"/>
      <c r="K66" s="267"/>
      <c r="L66" s="265"/>
      <c r="M66" s="303"/>
      <c r="N66" s="76"/>
      <c r="O66" s="76"/>
      <c r="P66" s="304"/>
      <c r="Q66" s="304"/>
      <c r="R66" s="305"/>
      <c r="S66" s="112"/>
      <c r="T66" s="78"/>
      <c r="U66" s="306"/>
      <c r="V66" s="251"/>
      <c r="AA66" s="11" t="s">
        <v>115</v>
      </c>
    </row>
    <row r="67" spans="1:27" ht="26.25" hidden="1" customHeight="1" thickBot="1">
      <c r="A67" s="174"/>
      <c r="B67" s="175"/>
      <c r="C67" s="176"/>
      <c r="D67" s="307"/>
      <c r="E67" s="115"/>
      <c r="F67" s="247"/>
      <c r="G67" s="307"/>
      <c r="H67" s="308"/>
      <c r="I67" s="265"/>
      <c r="J67" s="309"/>
      <c r="K67" s="309"/>
      <c r="L67" s="265"/>
      <c r="M67" s="180"/>
      <c r="N67" s="100"/>
      <c r="O67" s="100"/>
      <c r="P67" s="310"/>
      <c r="Q67" s="310"/>
      <c r="R67" s="311"/>
      <c r="S67" s="121"/>
      <c r="T67" s="78"/>
      <c r="U67" s="312"/>
      <c r="V67" s="251"/>
      <c r="AA67" s="11" t="s">
        <v>116</v>
      </c>
    </row>
    <row r="68" spans="1:27" ht="52.5" customHeight="1">
      <c r="A68" s="183" t="s">
        <v>117</v>
      </c>
      <c r="B68" s="313">
        <f>SUM(B41:B58)-B51</f>
        <v>446744</v>
      </c>
      <c r="C68" s="314">
        <f>SUM(C41:C58)-C51</f>
        <v>0</v>
      </c>
      <c r="D68" s="315">
        <f>SUM(D41:D58)-D51</f>
        <v>174132</v>
      </c>
      <c r="E68" s="187"/>
      <c r="F68" s="247"/>
      <c r="G68" s="315">
        <f>SUM(G41:G58)-G51</f>
        <v>0</v>
      </c>
      <c r="H68" s="316">
        <f>SUM(H41:H58)-H51</f>
        <v>620876</v>
      </c>
      <c r="I68" s="265"/>
      <c r="J68" s="190">
        <f>SUM(J41:J58)-J51</f>
        <v>55369</v>
      </c>
      <c r="K68" s="190">
        <f>SUM(K41:K58)-K51</f>
        <v>0</v>
      </c>
      <c r="L68" s="265"/>
      <c r="M68" s="317">
        <f>SUM(M41:M58)-M51</f>
        <v>2027677</v>
      </c>
      <c r="N68" s="314">
        <f>SUM(N41:N58)-N51</f>
        <v>0</v>
      </c>
      <c r="O68" s="314">
        <f>SUM(O41:O58)-O51</f>
        <v>876395</v>
      </c>
      <c r="P68" s="318">
        <f>SUM(P41:P58)-P51</f>
        <v>0</v>
      </c>
      <c r="Q68" s="314">
        <f>SUM(Q41:Q58)-Q51</f>
        <v>144814</v>
      </c>
      <c r="R68" s="318"/>
      <c r="S68" s="316">
        <f>SUM(S41:S58)-S51</f>
        <v>3048886</v>
      </c>
      <c r="T68" s="78"/>
      <c r="U68" s="190">
        <f>SUM(U41:U58)-U51</f>
        <v>274458</v>
      </c>
      <c r="V68" s="251"/>
      <c r="AA68" s="11" t="s">
        <v>118</v>
      </c>
    </row>
    <row r="69" spans="1:27" ht="61.5" customHeight="1" thickBot="1">
      <c r="A69" s="197" t="s">
        <v>67</v>
      </c>
      <c r="B69" s="319">
        <f>SUM(B59:B67)</f>
        <v>122854</v>
      </c>
      <c r="C69" s="199">
        <f>SUM(C59:C67)</f>
        <v>0</v>
      </c>
      <c r="D69" s="320">
        <f>SUM(D59:D67)</f>
        <v>47886</v>
      </c>
      <c r="E69" s="201"/>
      <c r="F69" s="247"/>
      <c r="G69" s="320">
        <f>SUM(G59:G67)</f>
        <v>0</v>
      </c>
      <c r="H69" s="207">
        <f>SUM(H59:H67)</f>
        <v>170740</v>
      </c>
      <c r="I69" s="265"/>
      <c r="J69" s="203">
        <f>SUM(J59:J67)</f>
        <v>15227</v>
      </c>
      <c r="K69" s="203">
        <f>SUM(K59:K67)</f>
        <v>0</v>
      </c>
      <c r="L69" s="265"/>
      <c r="M69" s="204">
        <f>SUM(M59:M67)</f>
        <v>557611</v>
      </c>
      <c r="N69" s="199">
        <f>SUM(N59:N67)</f>
        <v>0</v>
      </c>
      <c r="O69" s="199">
        <f>SUM(O59:O67)</f>
        <v>241008</v>
      </c>
      <c r="P69" s="321">
        <f>SUM(P59:P67)</f>
        <v>0</v>
      </c>
      <c r="Q69" s="199">
        <f>SUM(Q59:Q67)</f>
        <v>39750</v>
      </c>
      <c r="R69" s="321"/>
      <c r="S69" s="207">
        <f>SUM(S59:S67)</f>
        <v>838369</v>
      </c>
      <c r="T69" s="78"/>
      <c r="U69" s="203">
        <f>SUM(U59:U67)</f>
        <v>75476</v>
      </c>
      <c r="V69" s="251"/>
      <c r="AA69" s="11" t="s">
        <v>119</v>
      </c>
    </row>
    <row r="70" spans="1:27" ht="39.950000000000003" customHeight="1" thickBot="1">
      <c r="A70" s="208" t="s">
        <v>120</v>
      </c>
      <c r="B70" s="209">
        <f>B68+B69+B51</f>
        <v>569598</v>
      </c>
      <c r="C70" s="210">
        <f>C68+C69+C51</f>
        <v>0</v>
      </c>
      <c r="D70" s="211">
        <f>D68+D69+D51</f>
        <v>222018</v>
      </c>
      <c r="E70" s="212"/>
      <c r="F70" s="247"/>
      <c r="G70" s="211">
        <f>G68+G69+G51</f>
        <v>0</v>
      </c>
      <c r="H70" s="213">
        <f>H68+H69+H51</f>
        <v>791616</v>
      </c>
      <c r="I70" s="214"/>
      <c r="J70" s="215">
        <f>J68+J69+J51</f>
        <v>70596</v>
      </c>
      <c r="K70" s="215">
        <f>K68+K69+K51</f>
        <v>0</v>
      </c>
      <c r="L70" s="322"/>
      <c r="M70" s="216">
        <f>M68+M69+M51</f>
        <v>2585288</v>
      </c>
      <c r="N70" s="217">
        <f>N68+N69+N51</f>
        <v>0</v>
      </c>
      <c r="O70" s="217">
        <f>O68+O69+O51</f>
        <v>1117403</v>
      </c>
      <c r="P70" s="218">
        <f>P68+P69+P51</f>
        <v>0</v>
      </c>
      <c r="Q70" s="217">
        <f>Q68+Q69+Q51</f>
        <v>184564</v>
      </c>
      <c r="R70" s="218"/>
      <c r="S70" s="220">
        <f>S68+S69+S51</f>
        <v>3887255</v>
      </c>
      <c r="T70" s="78"/>
      <c r="U70" s="221">
        <f>U68+U69+U51</f>
        <v>349934</v>
      </c>
      <c r="V70" s="323"/>
      <c r="AA70" s="11" t="s">
        <v>121</v>
      </c>
    </row>
    <row r="71" spans="1:27" ht="49.5" customHeight="1" thickBot="1">
      <c r="A71" s="223" t="s">
        <v>122</v>
      </c>
      <c r="B71" s="64"/>
      <c r="C71" s="224"/>
      <c r="D71" s="66"/>
      <c r="E71" s="225"/>
      <c r="F71" s="247"/>
      <c r="G71" s="226"/>
      <c r="H71" s="324">
        <f>B71+C71+D71+E71+F71+G71</f>
        <v>0</v>
      </c>
      <c r="I71" s="325"/>
      <c r="J71" s="326"/>
      <c r="K71" s="327"/>
      <c r="L71" s="325"/>
      <c r="M71" s="328"/>
      <c r="N71" s="329"/>
      <c r="O71" s="329"/>
      <c r="P71" s="330"/>
      <c r="Q71" s="329"/>
      <c r="R71" s="232"/>
      <c r="S71" s="331">
        <f>M71+N71+O71+P71+Q71+R71</f>
        <v>0</v>
      </c>
      <c r="T71" s="78"/>
      <c r="U71" s="79"/>
      <c r="V71" s="251"/>
      <c r="AA71" s="11" t="s">
        <v>123</v>
      </c>
    </row>
    <row r="72" spans="1:27" ht="45" hidden="1" customHeight="1" thickBot="1">
      <c r="A72" s="332" t="s">
        <v>124</v>
      </c>
      <c r="B72" s="64"/>
      <c r="C72" s="333"/>
      <c r="D72" s="66"/>
      <c r="E72" s="334"/>
      <c r="F72" s="247"/>
      <c r="G72" s="335"/>
      <c r="H72" s="101">
        <f>B72+C72+D72+E72+F72+G72</f>
        <v>0</v>
      </c>
      <c r="I72" s="325"/>
      <c r="J72" s="154"/>
      <c r="K72" s="121"/>
      <c r="L72" s="325"/>
      <c r="M72" s="336"/>
      <c r="N72" s="114"/>
      <c r="O72" s="114"/>
      <c r="P72" s="99"/>
      <c r="Q72" s="181"/>
      <c r="R72" s="101"/>
      <c r="S72" s="311">
        <f>M72+N72+O72+P72+Q72+R72</f>
        <v>0</v>
      </c>
      <c r="T72" s="78"/>
      <c r="U72" s="79"/>
      <c r="V72" s="337"/>
      <c r="AA72" s="11" t="s">
        <v>125</v>
      </c>
    </row>
    <row r="73" spans="1:27" ht="57.75" customHeight="1" thickBot="1">
      <c r="A73" s="332" t="s">
        <v>126</v>
      </c>
      <c r="B73" s="64">
        <f>'[1]di cui Modello A TD assist'!B73</f>
        <v>184</v>
      </c>
      <c r="C73" s="333"/>
      <c r="D73" s="338">
        <f>+ROUND((D54*8.5%),0)</f>
        <v>69</v>
      </c>
      <c r="E73" s="334"/>
      <c r="F73" s="247"/>
      <c r="G73" s="339"/>
      <c r="H73" s="101">
        <f>B73+C73+D73+E73+F73+G73</f>
        <v>253</v>
      </c>
      <c r="I73" s="325"/>
      <c r="J73" s="71">
        <f>'[1]di cui Modello A TD assist'!J73</f>
        <v>23</v>
      </c>
      <c r="K73" s="121"/>
      <c r="L73" s="325"/>
      <c r="M73" s="73">
        <v>789</v>
      </c>
      <c r="N73" s="340"/>
      <c r="O73" s="74">
        <v>323</v>
      </c>
      <c r="P73" s="341"/>
      <c r="Q73" s="75">
        <v>54</v>
      </c>
      <c r="R73" s="342"/>
      <c r="S73" s="101">
        <f>M73+N73+O73+P73+Q73+R73</f>
        <v>1166</v>
      </c>
      <c r="T73" s="78"/>
      <c r="U73" s="79">
        <v>108</v>
      </c>
      <c r="V73" s="343"/>
      <c r="AA73" s="11" t="s">
        <v>127</v>
      </c>
    </row>
    <row r="74" spans="1:27" s="249" customFormat="1" ht="165" customHeight="1">
      <c r="A74" s="344" t="s">
        <v>128</v>
      </c>
      <c r="B74" s="345" t="s">
        <v>129</v>
      </c>
      <c r="C74" s="346" t="s">
        <v>9</v>
      </c>
      <c r="D74" s="347" t="s">
        <v>10</v>
      </c>
      <c r="E74" s="32"/>
      <c r="F74" s="247"/>
      <c r="G74" s="348" t="s">
        <v>11</v>
      </c>
      <c r="H74" s="35" t="s">
        <v>12</v>
      </c>
      <c r="I74" s="349"/>
      <c r="J74" s="37" t="s">
        <v>13</v>
      </c>
      <c r="K74" s="37" t="s">
        <v>14</v>
      </c>
      <c r="L74" s="36"/>
      <c r="M74" s="38" t="s">
        <v>15</v>
      </c>
      <c r="N74" s="39" t="s">
        <v>16</v>
      </c>
      <c r="O74" s="40" t="s">
        <v>17</v>
      </c>
      <c r="P74" s="41"/>
      <c r="Q74" s="40" t="s">
        <v>11</v>
      </c>
      <c r="R74" s="42"/>
      <c r="S74" s="43" t="s">
        <v>18</v>
      </c>
      <c r="T74" s="44"/>
      <c r="U74" s="45" t="s">
        <v>19</v>
      </c>
      <c r="V74" s="350" t="s">
        <v>20</v>
      </c>
      <c r="AA74" s="11"/>
    </row>
    <row r="75" spans="1:27" ht="39.950000000000003" customHeight="1">
      <c r="A75" s="63" t="s">
        <v>76</v>
      </c>
      <c r="B75" s="64">
        <f>'[1]di cui Modello A TD assist'!B75</f>
        <v>18858</v>
      </c>
      <c r="C75" s="65"/>
      <c r="D75" s="66"/>
      <c r="E75" s="115"/>
      <c r="F75" s="247"/>
      <c r="G75" s="68"/>
      <c r="H75" s="69">
        <f t="shared" ref="H75:H84" si="8">B75+C75+D75+E75+F75+G75</f>
        <v>18858</v>
      </c>
      <c r="I75" s="351"/>
      <c r="J75" s="71">
        <f>'[1]di cui Modello A TD assist'!J75</f>
        <v>0</v>
      </c>
      <c r="K75" s="352"/>
      <c r="L75" s="70"/>
      <c r="M75" s="73">
        <v>90522</v>
      </c>
      <c r="N75" s="74"/>
      <c r="O75" s="74"/>
      <c r="P75" s="75"/>
      <c r="Q75" s="75"/>
      <c r="R75" s="76"/>
      <c r="S75" s="77">
        <f t="shared" ref="S75:S89" si="9">M75+N75+O75+P75+Q75+R75</f>
        <v>90522</v>
      </c>
      <c r="T75" s="78"/>
      <c r="U75" s="353"/>
      <c r="V75" s="354"/>
      <c r="AA75" s="11" t="s">
        <v>130</v>
      </c>
    </row>
    <row r="76" spans="1:27" ht="39.950000000000003" customHeight="1">
      <c r="A76" s="63" t="s">
        <v>131</v>
      </c>
      <c r="B76" s="64"/>
      <c r="C76" s="65"/>
      <c r="D76" s="66"/>
      <c r="E76" s="67"/>
      <c r="F76" s="247"/>
      <c r="G76" s="68"/>
      <c r="H76" s="69">
        <f t="shared" si="8"/>
        <v>0</v>
      </c>
      <c r="I76" s="351"/>
      <c r="J76" s="71">
        <f>'[1]di cui Modello A TD assist'!J76</f>
        <v>0</v>
      </c>
      <c r="K76" s="352"/>
      <c r="L76" s="70"/>
      <c r="M76" s="73"/>
      <c r="N76" s="74"/>
      <c r="O76" s="74"/>
      <c r="P76" s="75"/>
      <c r="Q76" s="75"/>
      <c r="R76" s="76"/>
      <c r="S76" s="77">
        <f t="shared" si="9"/>
        <v>0</v>
      </c>
      <c r="T76" s="78"/>
      <c r="U76" s="79"/>
      <c r="V76" s="251"/>
      <c r="AA76" s="11" t="s">
        <v>132</v>
      </c>
    </row>
    <row r="77" spans="1:27" ht="47.25" hidden="1" customHeight="1">
      <c r="A77" s="63" t="s">
        <v>133</v>
      </c>
      <c r="B77" s="64"/>
      <c r="C77" s="65"/>
      <c r="D77" s="66"/>
      <c r="E77" s="67"/>
      <c r="F77" s="247"/>
      <c r="G77" s="68"/>
      <c r="H77" s="69">
        <f t="shared" si="8"/>
        <v>0</v>
      </c>
      <c r="I77" s="351"/>
      <c r="J77" s="71">
        <f>'[1]di cui Modello A TD assist'!J77</f>
        <v>0</v>
      </c>
      <c r="K77" s="352"/>
      <c r="L77" s="70"/>
      <c r="M77" s="73"/>
      <c r="N77" s="74"/>
      <c r="O77" s="74"/>
      <c r="P77" s="75"/>
      <c r="Q77" s="75"/>
      <c r="R77" s="76"/>
      <c r="S77" s="77">
        <f t="shared" si="9"/>
        <v>0</v>
      </c>
      <c r="T77" s="78"/>
      <c r="U77" s="79"/>
      <c r="V77" s="251"/>
      <c r="AA77" s="11" t="s">
        <v>134</v>
      </c>
    </row>
    <row r="78" spans="1:27" ht="48.75" hidden="1" customHeight="1">
      <c r="A78" s="63" t="s">
        <v>135</v>
      </c>
      <c r="B78" s="64"/>
      <c r="C78" s="65"/>
      <c r="D78" s="66"/>
      <c r="E78" s="67"/>
      <c r="F78" s="247"/>
      <c r="G78" s="68"/>
      <c r="H78" s="69">
        <f t="shared" si="8"/>
        <v>0</v>
      </c>
      <c r="I78" s="351"/>
      <c r="J78" s="71">
        <f>'[1]di cui Modello A TD assist'!J78</f>
        <v>0</v>
      </c>
      <c r="K78" s="352"/>
      <c r="L78" s="70"/>
      <c r="M78" s="73"/>
      <c r="N78" s="74"/>
      <c r="O78" s="74"/>
      <c r="P78" s="75"/>
      <c r="Q78" s="75"/>
      <c r="R78" s="76"/>
      <c r="S78" s="77">
        <f t="shared" si="9"/>
        <v>0</v>
      </c>
      <c r="T78" s="78"/>
      <c r="U78" s="79"/>
      <c r="V78" s="251"/>
      <c r="AA78" s="11" t="s">
        <v>136</v>
      </c>
    </row>
    <row r="79" spans="1:27" ht="50.25" customHeight="1">
      <c r="A79" s="252" t="s">
        <v>137</v>
      </c>
      <c r="B79" s="64">
        <f>'[1]di cui Modello A TD assist'!B79</f>
        <v>3611</v>
      </c>
      <c r="C79" s="65"/>
      <c r="D79" s="66"/>
      <c r="E79" s="67"/>
      <c r="F79" s="247"/>
      <c r="G79" s="68"/>
      <c r="H79" s="69">
        <f t="shared" si="8"/>
        <v>3611</v>
      </c>
      <c r="I79" s="351"/>
      <c r="J79" s="71">
        <f>'[1]di cui Modello A TD assist'!J79</f>
        <v>0</v>
      </c>
      <c r="K79" s="352"/>
      <c r="L79" s="70"/>
      <c r="M79" s="73">
        <v>18773</v>
      </c>
      <c r="N79" s="74"/>
      <c r="O79" s="74"/>
      <c r="P79" s="75"/>
      <c r="Q79" s="75"/>
      <c r="R79" s="76"/>
      <c r="S79" s="77">
        <f t="shared" si="9"/>
        <v>18773</v>
      </c>
      <c r="T79" s="78"/>
      <c r="U79" s="79"/>
      <c r="V79" s="251"/>
      <c r="AA79" s="11" t="s">
        <v>138</v>
      </c>
    </row>
    <row r="80" spans="1:27" ht="54.75" customHeight="1">
      <c r="A80" s="252" t="s">
        <v>139</v>
      </c>
      <c r="B80" s="64"/>
      <c r="C80" s="65"/>
      <c r="D80" s="66"/>
      <c r="E80" s="67"/>
      <c r="F80" s="247"/>
      <c r="G80" s="68"/>
      <c r="H80" s="69">
        <f t="shared" si="8"/>
        <v>0</v>
      </c>
      <c r="I80" s="351"/>
      <c r="J80" s="71">
        <f>'[1]di cui Modello A TD assist'!J80</f>
        <v>0</v>
      </c>
      <c r="K80" s="352"/>
      <c r="L80" s="70"/>
      <c r="M80" s="73">
        <v>13000</v>
      </c>
      <c r="N80" s="74"/>
      <c r="O80" s="74"/>
      <c r="P80" s="75"/>
      <c r="Q80" s="75"/>
      <c r="R80" s="76"/>
      <c r="S80" s="77">
        <f t="shared" si="9"/>
        <v>13000</v>
      </c>
      <c r="T80" s="78"/>
      <c r="U80" s="79"/>
      <c r="V80" s="251"/>
      <c r="AA80" s="11" t="s">
        <v>140</v>
      </c>
    </row>
    <row r="81" spans="1:27" ht="48.75" hidden="1" customHeight="1">
      <c r="A81" s="253" t="s">
        <v>141</v>
      </c>
      <c r="B81" s="64"/>
      <c r="C81" s="65"/>
      <c r="D81" s="66"/>
      <c r="E81" s="67"/>
      <c r="F81" s="247"/>
      <c r="G81" s="68"/>
      <c r="H81" s="69">
        <f t="shared" si="8"/>
        <v>0</v>
      </c>
      <c r="I81" s="351"/>
      <c r="J81" s="71">
        <f>'[1]di cui Modello A TD assist'!J81</f>
        <v>0</v>
      </c>
      <c r="K81" s="352"/>
      <c r="L81" s="70"/>
      <c r="M81" s="73"/>
      <c r="N81" s="74"/>
      <c r="O81" s="74"/>
      <c r="P81" s="75"/>
      <c r="Q81" s="75"/>
      <c r="R81" s="76"/>
      <c r="S81" s="77">
        <f t="shared" si="9"/>
        <v>0</v>
      </c>
      <c r="T81" s="78"/>
      <c r="U81" s="79"/>
      <c r="V81" s="251"/>
      <c r="AA81" s="11" t="s">
        <v>142</v>
      </c>
    </row>
    <row r="82" spans="1:27" ht="39.950000000000003" hidden="1" customHeight="1">
      <c r="A82" s="253" t="s">
        <v>143</v>
      </c>
      <c r="B82" s="64"/>
      <c r="C82" s="65"/>
      <c r="D82" s="66"/>
      <c r="E82" s="67"/>
      <c r="F82" s="247"/>
      <c r="G82" s="68"/>
      <c r="H82" s="69">
        <f t="shared" si="8"/>
        <v>0</v>
      </c>
      <c r="I82" s="351"/>
      <c r="J82" s="71">
        <f>'[1]di cui Modello A TD assist'!J82</f>
        <v>0</v>
      </c>
      <c r="K82" s="352"/>
      <c r="L82" s="70"/>
      <c r="M82" s="73"/>
      <c r="N82" s="74"/>
      <c r="O82" s="74"/>
      <c r="P82" s="75"/>
      <c r="Q82" s="75"/>
      <c r="R82" s="76"/>
      <c r="S82" s="77">
        <f t="shared" si="9"/>
        <v>0</v>
      </c>
      <c r="T82" s="78"/>
      <c r="U82" s="79"/>
      <c r="V82" s="251"/>
      <c r="AA82" s="11" t="s">
        <v>144</v>
      </c>
    </row>
    <row r="83" spans="1:27" ht="39.950000000000003" customHeight="1">
      <c r="A83" s="253" t="s">
        <v>87</v>
      </c>
      <c r="B83" s="64"/>
      <c r="C83" s="65"/>
      <c r="D83" s="66"/>
      <c r="E83" s="67"/>
      <c r="F83" s="247"/>
      <c r="G83" s="68"/>
      <c r="H83" s="69">
        <f t="shared" si="8"/>
        <v>0</v>
      </c>
      <c r="I83" s="351"/>
      <c r="J83" s="71">
        <f>'[1]di cui Modello A TD assist'!J83</f>
        <v>0</v>
      </c>
      <c r="K83" s="352"/>
      <c r="L83" s="70"/>
      <c r="M83" s="73"/>
      <c r="N83" s="74"/>
      <c r="O83" s="74"/>
      <c r="P83" s="75"/>
      <c r="Q83" s="75"/>
      <c r="R83" s="76"/>
      <c r="S83" s="77">
        <f t="shared" si="9"/>
        <v>0</v>
      </c>
      <c r="T83" s="78"/>
      <c r="U83" s="79"/>
      <c r="V83" s="251"/>
      <c r="AA83" s="11" t="s">
        <v>145</v>
      </c>
    </row>
    <row r="84" spans="1:27" ht="39.950000000000003" customHeight="1">
      <c r="A84" s="63" t="s">
        <v>29</v>
      </c>
      <c r="B84" s="64"/>
      <c r="C84" s="65"/>
      <c r="D84" s="66"/>
      <c r="E84" s="67"/>
      <c r="F84" s="247"/>
      <c r="G84" s="68"/>
      <c r="H84" s="69">
        <f t="shared" si="8"/>
        <v>0</v>
      </c>
      <c r="I84" s="351"/>
      <c r="J84" s="71">
        <f>'[1]di cui Modello A TD assist'!J84</f>
        <v>0</v>
      </c>
      <c r="K84" s="352"/>
      <c r="L84" s="70"/>
      <c r="M84" s="73"/>
      <c r="N84" s="74"/>
      <c r="O84" s="74"/>
      <c r="P84" s="75"/>
      <c r="Q84" s="75"/>
      <c r="R84" s="76"/>
      <c r="S84" s="77">
        <f t="shared" si="9"/>
        <v>0</v>
      </c>
      <c r="T84" s="78"/>
      <c r="U84" s="79"/>
      <c r="V84" s="251"/>
      <c r="AA84" s="11" t="s">
        <v>146</v>
      </c>
    </row>
    <row r="85" spans="1:27" ht="39.950000000000003" customHeight="1">
      <c r="A85" s="63" t="s">
        <v>147</v>
      </c>
      <c r="B85" s="64"/>
      <c r="C85" s="65"/>
      <c r="D85" s="66"/>
      <c r="E85" s="67"/>
      <c r="F85" s="247"/>
      <c r="G85" s="68"/>
      <c r="H85" s="82">
        <f>SUM(B85+C85+D85+E85+F85+G85)</f>
        <v>0</v>
      </c>
      <c r="I85" s="355"/>
      <c r="J85" s="71">
        <f>'[1]di cui Modello A TD assist'!J85</f>
        <v>0</v>
      </c>
      <c r="K85" s="356"/>
      <c r="L85" s="83"/>
      <c r="M85" s="73"/>
      <c r="N85" s="74"/>
      <c r="O85" s="74"/>
      <c r="P85" s="75"/>
      <c r="Q85" s="75"/>
      <c r="R85" s="76"/>
      <c r="S85" s="86">
        <f t="shared" si="9"/>
        <v>0</v>
      </c>
      <c r="T85" s="78"/>
      <c r="U85" s="79"/>
      <c r="V85" s="251"/>
      <c r="AA85" s="11" t="s">
        <v>148</v>
      </c>
    </row>
    <row r="86" spans="1:27" ht="39.950000000000003" hidden="1" customHeight="1">
      <c r="A86" s="63" t="s">
        <v>33</v>
      </c>
      <c r="B86" s="64"/>
      <c r="C86" s="65"/>
      <c r="D86" s="66"/>
      <c r="E86" s="67"/>
      <c r="F86" s="247"/>
      <c r="G86" s="68"/>
      <c r="H86" s="69">
        <f>B86+C86+D86+E86+F86+G86</f>
        <v>0</v>
      </c>
      <c r="I86" s="351"/>
      <c r="J86" s="71">
        <f>'[1]di cui Modello A TD assist'!J86</f>
        <v>0</v>
      </c>
      <c r="K86" s="352"/>
      <c r="L86" s="70"/>
      <c r="M86" s="87"/>
      <c r="N86" s="88"/>
      <c r="O86" s="89"/>
      <c r="P86" s="75"/>
      <c r="Q86" s="75"/>
      <c r="R86" s="76"/>
      <c r="S86" s="77">
        <f t="shared" si="9"/>
        <v>0</v>
      </c>
      <c r="T86" s="78"/>
      <c r="U86" s="89"/>
      <c r="V86" s="254"/>
      <c r="AA86" s="11" t="s">
        <v>149</v>
      </c>
    </row>
    <row r="87" spans="1:27" ht="39.950000000000003" customHeight="1">
      <c r="A87" s="63" t="s">
        <v>35</v>
      </c>
      <c r="B87" s="64"/>
      <c r="C87" s="65"/>
      <c r="D87" s="66"/>
      <c r="E87" s="67"/>
      <c r="F87" s="247"/>
      <c r="G87" s="68"/>
      <c r="H87" s="69">
        <f>B87+C87+D87+E87+F87+G87</f>
        <v>0</v>
      </c>
      <c r="I87" s="351"/>
      <c r="J87" s="71">
        <f>'[1]di cui Modello A TD assist'!J87</f>
        <v>0</v>
      </c>
      <c r="K87" s="352"/>
      <c r="L87" s="70"/>
      <c r="M87" s="73"/>
      <c r="N87" s="74"/>
      <c r="O87" s="74"/>
      <c r="P87" s="75"/>
      <c r="Q87" s="75"/>
      <c r="R87" s="76"/>
      <c r="S87" s="77">
        <f t="shared" si="9"/>
        <v>0</v>
      </c>
      <c r="T87" s="78"/>
      <c r="U87" s="79"/>
      <c r="V87" s="251"/>
      <c r="AA87" s="11" t="s">
        <v>150</v>
      </c>
    </row>
    <row r="88" spans="1:27" ht="68.25" customHeight="1">
      <c r="A88" s="255" t="s">
        <v>151</v>
      </c>
      <c r="B88" s="64"/>
      <c r="C88" s="65"/>
      <c r="D88" s="66"/>
      <c r="E88" s="67"/>
      <c r="F88" s="247"/>
      <c r="G88" s="68"/>
      <c r="H88" s="69">
        <f>B88+C88+D88+E88+F88+G88</f>
        <v>0</v>
      </c>
      <c r="I88" s="351"/>
      <c r="J88" s="71">
        <f>'[1]di cui Modello A TD assist'!J88</f>
        <v>0</v>
      </c>
      <c r="K88" s="352"/>
      <c r="L88" s="70"/>
      <c r="M88" s="73"/>
      <c r="N88" s="74"/>
      <c r="O88" s="74"/>
      <c r="P88" s="75"/>
      <c r="Q88" s="75"/>
      <c r="R88" s="76"/>
      <c r="S88" s="77">
        <f t="shared" si="9"/>
        <v>0</v>
      </c>
      <c r="T88" s="78"/>
      <c r="U88" s="79"/>
      <c r="V88" s="251"/>
      <c r="AA88" s="11" t="s">
        <v>152</v>
      </c>
    </row>
    <row r="89" spans="1:27" ht="82.5" hidden="1" customHeight="1">
      <c r="A89" s="256" t="s">
        <v>153</v>
      </c>
      <c r="B89" s="64"/>
      <c r="C89" s="65"/>
      <c r="D89" s="66"/>
      <c r="E89" s="67"/>
      <c r="F89" s="247"/>
      <c r="G89" s="68"/>
      <c r="H89" s="69">
        <f>B89+C89+D89+E89+F89+G89</f>
        <v>0</v>
      </c>
      <c r="I89" s="351"/>
      <c r="J89" s="71">
        <f>'[1]di cui Modello A TD assist'!J89</f>
        <v>0</v>
      </c>
      <c r="K89" s="352"/>
      <c r="L89" s="70"/>
      <c r="M89" s="73"/>
      <c r="N89" s="74"/>
      <c r="O89" s="74"/>
      <c r="P89" s="75"/>
      <c r="Q89" s="75"/>
      <c r="R89" s="76"/>
      <c r="S89" s="77">
        <f t="shared" si="9"/>
        <v>0</v>
      </c>
      <c r="T89" s="78"/>
      <c r="U89" s="79"/>
      <c r="V89" s="251"/>
      <c r="AA89" s="11" t="s">
        <v>154</v>
      </c>
    </row>
    <row r="90" spans="1:27" ht="77.25" customHeight="1" thickBot="1">
      <c r="A90" s="357" t="s">
        <v>155</v>
      </c>
      <c r="B90" s="64">
        <f>'[1]di cui Modello A TD assist'!B90</f>
        <v>122</v>
      </c>
      <c r="C90" s="65"/>
      <c r="D90" s="66"/>
      <c r="E90" s="257"/>
      <c r="F90" s="247"/>
      <c r="G90" s="68"/>
      <c r="H90" s="69">
        <f>B90+C90+D90+E90+F90+G90</f>
        <v>122</v>
      </c>
      <c r="I90" s="351"/>
      <c r="J90" s="71">
        <f>'[1]di cui Modello A TD assist'!J90</f>
        <v>0</v>
      </c>
      <c r="K90" s="352"/>
      <c r="L90" s="70"/>
      <c r="M90" s="358">
        <v>632</v>
      </c>
      <c r="N90" s="359"/>
      <c r="O90" s="359"/>
      <c r="P90" s="75"/>
      <c r="Q90" s="75"/>
      <c r="R90" s="76"/>
      <c r="S90" s="77">
        <f>M90+N90+O90+P90+Q90+R90</f>
        <v>632</v>
      </c>
      <c r="T90" s="78"/>
      <c r="U90" s="360"/>
      <c r="V90" s="254"/>
      <c r="AA90" s="11" t="s">
        <v>156</v>
      </c>
    </row>
    <row r="91" spans="1:27" ht="26.25" hidden="1" customHeight="1">
      <c r="A91" s="259"/>
      <c r="B91" s="260"/>
      <c r="C91" s="261"/>
      <c r="D91" s="262"/>
      <c r="E91" s="247"/>
      <c r="F91" s="247"/>
      <c r="G91" s="263"/>
      <c r="H91" s="264"/>
      <c r="I91" s="361"/>
      <c r="J91" s="71">
        <f>'[1]di cui Modello A TD assist'!J91</f>
        <v>0</v>
      </c>
      <c r="K91" s="362"/>
      <c r="L91" s="265"/>
      <c r="M91" s="109"/>
      <c r="N91" s="77"/>
      <c r="O91" s="112"/>
      <c r="P91" s="304"/>
      <c r="Q91" s="363"/>
      <c r="R91" s="76"/>
      <c r="S91" s="77"/>
      <c r="T91" s="78"/>
      <c r="U91" s="112"/>
      <c r="V91" s="254"/>
      <c r="AA91" s="11" t="s">
        <v>157</v>
      </c>
    </row>
    <row r="92" spans="1:27" ht="26.25" hidden="1" customHeight="1">
      <c r="A92" s="259"/>
      <c r="B92" s="260"/>
      <c r="C92" s="261"/>
      <c r="D92" s="262"/>
      <c r="E92" s="247"/>
      <c r="F92" s="247"/>
      <c r="G92" s="263"/>
      <c r="H92" s="264"/>
      <c r="I92" s="361"/>
      <c r="J92" s="71">
        <f>'[1]di cui Modello A TD assist'!J92</f>
        <v>0</v>
      </c>
      <c r="K92" s="362"/>
      <c r="L92" s="265"/>
      <c r="M92" s="109"/>
      <c r="N92" s="77"/>
      <c r="O92" s="112"/>
      <c r="P92" s="304"/>
      <c r="Q92" s="363"/>
      <c r="R92" s="76"/>
      <c r="S92" s="77"/>
      <c r="T92" s="78"/>
      <c r="U92" s="112"/>
      <c r="V92" s="254"/>
      <c r="AA92" s="11" t="s">
        <v>158</v>
      </c>
    </row>
    <row r="93" spans="1:27" ht="26.25" hidden="1" customHeight="1">
      <c r="A93" s="259"/>
      <c r="B93" s="260"/>
      <c r="C93" s="261"/>
      <c r="D93" s="262"/>
      <c r="E93" s="247"/>
      <c r="F93" s="247"/>
      <c r="G93" s="263"/>
      <c r="H93" s="264"/>
      <c r="I93" s="361"/>
      <c r="J93" s="71">
        <f>'[1]di cui Modello A TD assist'!J93</f>
        <v>0</v>
      </c>
      <c r="K93" s="362"/>
      <c r="L93" s="265"/>
      <c r="M93" s="109"/>
      <c r="N93" s="77"/>
      <c r="O93" s="112"/>
      <c r="P93" s="304"/>
      <c r="Q93" s="363"/>
      <c r="R93" s="76"/>
      <c r="S93" s="77"/>
      <c r="T93" s="78"/>
      <c r="U93" s="112"/>
      <c r="V93" s="254"/>
      <c r="AA93" s="11" t="s">
        <v>159</v>
      </c>
    </row>
    <row r="94" spans="1:27" ht="26.25" hidden="1" customHeight="1" thickBot="1">
      <c r="A94" s="268"/>
      <c r="B94" s="364"/>
      <c r="C94" s="365"/>
      <c r="D94" s="366"/>
      <c r="E94" s="367"/>
      <c r="F94" s="247"/>
      <c r="G94" s="368"/>
      <c r="H94" s="308"/>
      <c r="I94" s="361"/>
      <c r="J94" s="71">
        <f>'[1]di cui Modello A TD assist'!J94</f>
        <v>0</v>
      </c>
      <c r="K94" s="369"/>
      <c r="L94" s="265"/>
      <c r="M94" s="109"/>
      <c r="N94" s="77"/>
      <c r="O94" s="112"/>
      <c r="P94" s="310"/>
      <c r="Q94" s="370"/>
      <c r="R94" s="277"/>
      <c r="S94" s="278"/>
      <c r="T94" s="78"/>
      <c r="U94" s="112"/>
      <c r="V94" s="254"/>
      <c r="AA94" s="11" t="s">
        <v>160</v>
      </c>
    </row>
    <row r="95" spans="1:27" ht="63.75" customHeight="1">
      <c r="A95" s="371" t="s">
        <v>161</v>
      </c>
      <c r="B95" s="123"/>
      <c r="C95" s="280"/>
      <c r="D95" s="125"/>
      <c r="E95" s="281"/>
      <c r="F95" s="247"/>
      <c r="G95" s="282"/>
      <c r="H95" s="283">
        <f>B95+C95+D95+E95+F95+G95</f>
        <v>0</v>
      </c>
      <c r="I95" s="351"/>
      <c r="J95" s="71">
        <f>'[1]di cui Modello A TD assist'!J95</f>
        <v>0</v>
      </c>
      <c r="K95" s="372"/>
      <c r="L95" s="70"/>
      <c r="M95" s="73"/>
      <c r="N95" s="74"/>
      <c r="O95" s="74"/>
      <c r="P95" s="285"/>
      <c r="Q95" s="285"/>
      <c r="R95" s="286"/>
      <c r="S95" s="287">
        <f>M95+N95+O95+P95+Q95+R95</f>
        <v>0</v>
      </c>
      <c r="T95" s="78"/>
      <c r="U95" s="79"/>
      <c r="V95" s="251"/>
      <c r="AA95" s="11" t="s">
        <v>162</v>
      </c>
    </row>
    <row r="96" spans="1:27" ht="72.75" hidden="1" customHeight="1">
      <c r="A96" s="288" t="s">
        <v>163</v>
      </c>
      <c r="B96" s="64"/>
      <c r="C96" s="94"/>
      <c r="D96" s="66"/>
      <c r="E96" s="67"/>
      <c r="F96" s="247"/>
      <c r="G96" s="95"/>
      <c r="H96" s="96">
        <f>B96+C96+D96+E96+F96+G96</f>
        <v>0</v>
      </c>
      <c r="I96" s="351"/>
      <c r="J96" s="71">
        <f>'[1]di cui Modello A TD assist'!J96</f>
        <v>0</v>
      </c>
      <c r="K96" s="373"/>
      <c r="L96" s="70"/>
      <c r="M96" s="73"/>
      <c r="N96" s="74"/>
      <c r="O96" s="74"/>
      <c r="P96" s="75"/>
      <c r="Q96" s="75"/>
      <c r="R96" s="100"/>
      <c r="S96" s="101">
        <f>M96+N96+O96+P96+Q96+R96</f>
        <v>0</v>
      </c>
      <c r="T96" s="78"/>
      <c r="U96" s="79"/>
      <c r="V96" s="251"/>
      <c r="AA96" s="11" t="s">
        <v>164</v>
      </c>
    </row>
    <row r="97" spans="1:27" ht="68.25" customHeight="1">
      <c r="A97" s="145" t="s">
        <v>165</v>
      </c>
      <c r="B97" s="64">
        <f>'[2]di cui Modello A TD assist'!B97</f>
        <v>6179</v>
      </c>
      <c r="C97" s="65"/>
      <c r="D97" s="66"/>
      <c r="E97" s="67"/>
      <c r="F97" s="247"/>
      <c r="G97" s="68"/>
      <c r="H97" s="69">
        <f>B97+C97+D97+E97+F97+G97</f>
        <v>6179</v>
      </c>
      <c r="I97" s="351"/>
      <c r="J97" s="71">
        <f>'[1]di cui Modello A TD assist'!J97</f>
        <v>0</v>
      </c>
      <c r="K97" s="352"/>
      <c r="L97" s="70"/>
      <c r="M97" s="73">
        <v>33631</v>
      </c>
      <c r="N97" s="74"/>
      <c r="O97" s="74"/>
      <c r="P97" s="75"/>
      <c r="Q97" s="75"/>
      <c r="R97" s="76"/>
      <c r="S97" s="77">
        <f>M97+N97+O97+P97+Q97+R97</f>
        <v>33631</v>
      </c>
      <c r="T97" s="78"/>
      <c r="U97" s="79"/>
      <c r="V97" s="251"/>
      <c r="AA97" s="11" t="s">
        <v>166</v>
      </c>
    </row>
    <row r="98" spans="1:27" ht="57.75" hidden="1" customHeight="1" thickBot="1">
      <c r="A98" s="290" t="s">
        <v>55</v>
      </c>
      <c r="B98" s="291"/>
      <c r="C98" s="292"/>
      <c r="D98" s="293"/>
      <c r="E98" s="374"/>
      <c r="F98" s="247"/>
      <c r="G98" s="139"/>
      <c r="H98" s="140">
        <f>B98+C98+D98+E98+F98+G98</f>
        <v>0</v>
      </c>
      <c r="I98" s="351"/>
      <c r="J98" s="71">
        <f>'[1]di cui Modello A TD assist'!J98</f>
        <v>0</v>
      </c>
      <c r="K98" s="375"/>
      <c r="L98" s="70"/>
      <c r="M98" s="291"/>
      <c r="N98" s="295"/>
      <c r="O98" s="293"/>
      <c r="P98" s="293"/>
      <c r="Q98" s="293"/>
      <c r="R98" s="143"/>
      <c r="S98" s="144">
        <f>M98+N98+O98+P98+Q98+R98</f>
        <v>0</v>
      </c>
      <c r="T98" s="78"/>
      <c r="U98" s="296"/>
      <c r="V98" s="297"/>
      <c r="AA98" s="11" t="s">
        <v>167</v>
      </c>
    </row>
    <row r="99" spans="1:27" ht="72.75" customHeight="1" thickBot="1">
      <c r="A99" s="376" t="s">
        <v>168</v>
      </c>
      <c r="B99" s="64">
        <f>'[2]di cui Modello A TD assist'!B99</f>
        <v>34</v>
      </c>
      <c r="C99" s="65"/>
      <c r="D99" s="66"/>
      <c r="E99" s="257"/>
      <c r="F99" s="247"/>
      <c r="G99" s="68"/>
      <c r="H99" s="69">
        <f>B99+C99+D99+E99+F99+G99</f>
        <v>34</v>
      </c>
      <c r="I99" s="351"/>
      <c r="J99" s="71">
        <f>'[1]di cui Modello A TD assist'!J99</f>
        <v>0</v>
      </c>
      <c r="K99" s="352"/>
      <c r="L99" s="70"/>
      <c r="M99" s="73">
        <v>174</v>
      </c>
      <c r="N99" s="74"/>
      <c r="O99" s="74"/>
      <c r="P99" s="75"/>
      <c r="Q99" s="75"/>
      <c r="R99" s="76"/>
      <c r="S99" s="77">
        <f>M99+N99+O99+P99+Q99+R99</f>
        <v>174</v>
      </c>
      <c r="T99" s="78"/>
      <c r="U99" s="79"/>
      <c r="V99" s="251"/>
      <c r="AA99" s="11" t="s">
        <v>169</v>
      </c>
    </row>
    <row r="100" spans="1:27" ht="26.25" hidden="1" customHeight="1">
      <c r="A100" s="299"/>
      <c r="B100" s="300"/>
      <c r="C100" s="301"/>
      <c r="D100" s="302"/>
      <c r="E100" s="247"/>
      <c r="F100" s="247"/>
      <c r="G100" s="302"/>
      <c r="H100" s="264"/>
      <c r="I100" s="361"/>
      <c r="J100" s="362"/>
      <c r="K100" s="362"/>
      <c r="L100" s="265"/>
      <c r="M100" s="303"/>
      <c r="N100" s="377"/>
      <c r="O100" s="377"/>
      <c r="P100" s="304"/>
      <c r="Q100" s="304"/>
      <c r="R100" s="76"/>
      <c r="S100" s="77"/>
      <c r="T100" s="78"/>
      <c r="U100" s="306"/>
      <c r="V100" s="251"/>
      <c r="AA100" s="11" t="s">
        <v>170</v>
      </c>
    </row>
    <row r="101" spans="1:27" ht="26.25" hidden="1" customHeight="1">
      <c r="A101" s="299"/>
      <c r="B101" s="300"/>
      <c r="C101" s="301"/>
      <c r="D101" s="302"/>
      <c r="E101" s="247"/>
      <c r="F101" s="247"/>
      <c r="G101" s="302"/>
      <c r="H101" s="264"/>
      <c r="I101" s="361"/>
      <c r="J101" s="362"/>
      <c r="K101" s="362"/>
      <c r="L101" s="265"/>
      <c r="M101" s="303"/>
      <c r="N101" s="377"/>
      <c r="O101" s="377"/>
      <c r="P101" s="304"/>
      <c r="Q101" s="304"/>
      <c r="R101" s="76"/>
      <c r="S101" s="77"/>
      <c r="T101" s="78"/>
      <c r="U101" s="306"/>
      <c r="V101" s="251"/>
      <c r="AA101" s="11" t="s">
        <v>171</v>
      </c>
    </row>
    <row r="102" spans="1:27" ht="26.25" hidden="1" customHeight="1">
      <c r="A102" s="299"/>
      <c r="B102" s="300"/>
      <c r="C102" s="301"/>
      <c r="D102" s="302"/>
      <c r="E102" s="247"/>
      <c r="F102" s="247"/>
      <c r="G102" s="302"/>
      <c r="H102" s="264"/>
      <c r="I102" s="361"/>
      <c r="J102" s="362"/>
      <c r="K102" s="362"/>
      <c r="L102" s="265"/>
      <c r="M102" s="303"/>
      <c r="N102" s="377"/>
      <c r="O102" s="377"/>
      <c r="P102" s="304"/>
      <c r="Q102" s="304"/>
      <c r="R102" s="76"/>
      <c r="S102" s="77"/>
      <c r="T102" s="78"/>
      <c r="U102" s="306"/>
      <c r="V102" s="251"/>
      <c r="AA102" s="11" t="s">
        <v>172</v>
      </c>
    </row>
    <row r="103" spans="1:27" ht="26.25" hidden="1" customHeight="1" thickBot="1">
      <c r="A103" s="174"/>
      <c r="B103" s="175"/>
      <c r="C103" s="176"/>
      <c r="D103" s="307"/>
      <c r="E103" s="367"/>
      <c r="F103" s="247"/>
      <c r="G103" s="307"/>
      <c r="H103" s="308"/>
      <c r="I103" s="361"/>
      <c r="J103" s="378"/>
      <c r="K103" s="378"/>
      <c r="L103" s="265"/>
      <c r="M103" s="180"/>
      <c r="N103" s="181"/>
      <c r="O103" s="181"/>
      <c r="P103" s="310"/>
      <c r="Q103" s="310"/>
      <c r="R103" s="100"/>
      <c r="S103" s="101"/>
      <c r="T103" s="78"/>
      <c r="U103" s="312"/>
      <c r="V103" s="251"/>
      <c r="AA103" s="11" t="s">
        <v>173</v>
      </c>
    </row>
    <row r="104" spans="1:27" ht="58.5" customHeight="1" thickBot="1">
      <c r="A104" s="183" t="s">
        <v>174</v>
      </c>
      <c r="B104" s="313">
        <f>SUM(B75:B94)-B87</f>
        <v>22591</v>
      </c>
      <c r="C104" s="314">
        <f>SUM(C75:C94)-C87</f>
        <v>0</v>
      </c>
      <c r="D104" s="315">
        <f>SUM(D75:D94)-D87</f>
        <v>0</v>
      </c>
      <c r="E104" s="187"/>
      <c r="F104" s="247"/>
      <c r="G104" s="315">
        <f>SUM(G75:G94)-G87</f>
        <v>0</v>
      </c>
      <c r="H104" s="316">
        <f>SUM(H75:H94)-H87</f>
        <v>22591</v>
      </c>
      <c r="I104" s="361"/>
      <c r="J104" s="379">
        <f>SUM(J75:J94)-J87</f>
        <v>0</v>
      </c>
      <c r="K104" s="379">
        <f>SUM(K75:K94)-K87</f>
        <v>0</v>
      </c>
      <c r="L104" s="265"/>
      <c r="M104" s="317">
        <f>SUM(M75:M94)-M87</f>
        <v>122927</v>
      </c>
      <c r="N104" s="314">
        <f>SUM(N75:N94)-N87</f>
        <v>0</v>
      </c>
      <c r="O104" s="314">
        <f>SUM(O75:O94)-O87</f>
        <v>0</v>
      </c>
      <c r="P104" s="380">
        <f>SUM(P75:P94)-P87</f>
        <v>0</v>
      </c>
      <c r="Q104" s="314">
        <f>SUM(Q75:Q94)-Q87</f>
        <v>0</v>
      </c>
      <c r="R104" s="381"/>
      <c r="S104" s="316">
        <f>SUM(S75:S94)-S87</f>
        <v>122927</v>
      </c>
      <c r="T104" s="78"/>
      <c r="U104" s="190">
        <f>SUM(U75:U94)-U87</f>
        <v>0</v>
      </c>
      <c r="V104" s="251"/>
      <c r="AA104" s="11" t="s">
        <v>175</v>
      </c>
    </row>
    <row r="105" spans="1:27" ht="54.75" customHeight="1" thickBot="1">
      <c r="A105" s="197" t="s">
        <v>67</v>
      </c>
      <c r="B105" s="319">
        <f>SUM(B95:B103)</f>
        <v>6213</v>
      </c>
      <c r="C105" s="199">
        <f>SUM(C95:C103)</f>
        <v>0</v>
      </c>
      <c r="D105" s="320">
        <f>SUM(D95:D103)</f>
        <v>0</v>
      </c>
      <c r="E105" s="201"/>
      <c r="F105" s="247"/>
      <c r="G105" s="320">
        <f>SUM(G95:G103)</f>
        <v>0</v>
      </c>
      <c r="H105" s="207">
        <f>SUM(H95:H103)</f>
        <v>6213</v>
      </c>
      <c r="I105" s="361"/>
      <c r="J105" s="382">
        <f>SUM(J95:J103)</f>
        <v>0</v>
      </c>
      <c r="K105" s="382">
        <f>SUM(K95:K103)</f>
        <v>0</v>
      </c>
      <c r="L105" s="265"/>
      <c r="M105" s="204">
        <f>SUM(M95:M103)</f>
        <v>33805</v>
      </c>
      <c r="N105" s="199">
        <f>SUM(N95:N103)</f>
        <v>0</v>
      </c>
      <c r="O105" s="199">
        <f>SUM(O95:O103)</f>
        <v>0</v>
      </c>
      <c r="P105" s="380">
        <f>SUM(P95:P103)</f>
        <v>0</v>
      </c>
      <c r="Q105" s="199">
        <f>SUM(Q95:Q103)</f>
        <v>0</v>
      </c>
      <c r="R105" s="381"/>
      <c r="S105" s="207">
        <f>SUM(S95:S103)</f>
        <v>33805</v>
      </c>
      <c r="T105" s="78"/>
      <c r="U105" s="203">
        <f>SUM(U95:U103)</f>
        <v>0</v>
      </c>
      <c r="V105" s="251"/>
      <c r="AA105" s="11" t="s">
        <v>176</v>
      </c>
    </row>
    <row r="106" spans="1:27" ht="39.950000000000003" customHeight="1" thickBot="1">
      <c r="A106" s="208" t="s">
        <v>177</v>
      </c>
      <c r="B106" s="209">
        <f>B104+B105+B87</f>
        <v>28804</v>
      </c>
      <c r="C106" s="210">
        <f>C104+C105+C87</f>
        <v>0</v>
      </c>
      <c r="D106" s="211">
        <f>D104+D105+D87</f>
        <v>0</v>
      </c>
      <c r="E106" s="212"/>
      <c r="F106" s="247"/>
      <c r="G106" s="211">
        <f>G104+G105+G87</f>
        <v>0</v>
      </c>
      <c r="H106" s="213">
        <f>H104+H105+H87</f>
        <v>28804</v>
      </c>
      <c r="I106" s="214"/>
      <c r="J106" s="215">
        <f>J104+J105+J87</f>
        <v>0</v>
      </c>
      <c r="K106" s="383">
        <f>K104+K105+K87</f>
        <v>0</v>
      </c>
      <c r="L106" s="322"/>
      <c r="M106" s="216">
        <f>M104+M105+M87</f>
        <v>156732</v>
      </c>
      <c r="N106" s="217">
        <f>N104+N105+N87</f>
        <v>0</v>
      </c>
      <c r="O106" s="217">
        <f>O104+O105+O87</f>
        <v>0</v>
      </c>
      <c r="P106" s="384">
        <f>P104+P105+P87</f>
        <v>0</v>
      </c>
      <c r="Q106" s="217">
        <f>Q104+Q105+Q87</f>
        <v>0</v>
      </c>
      <c r="R106" s="385"/>
      <c r="S106" s="220">
        <f>S104+S105+S87</f>
        <v>156732</v>
      </c>
      <c r="T106" s="78"/>
      <c r="U106" s="221">
        <f>U104+U105+U87</f>
        <v>0</v>
      </c>
      <c r="V106" s="323"/>
      <c r="AA106" s="11" t="s">
        <v>178</v>
      </c>
    </row>
    <row r="107" spans="1:27" ht="31.5" customHeight="1">
      <c r="A107" s="386" t="s">
        <v>179</v>
      </c>
      <c r="B107" s="64"/>
      <c r="C107" s="224"/>
      <c r="D107" s="66"/>
      <c r="E107" s="225"/>
      <c r="F107" s="247"/>
      <c r="G107" s="68"/>
      <c r="H107" s="232">
        <f>B107+C107+D107+E107+F107+G107</f>
        <v>0</v>
      </c>
      <c r="I107" s="387"/>
      <c r="J107" s="388"/>
      <c r="K107" s="389"/>
      <c r="L107" s="325"/>
      <c r="M107" s="328"/>
      <c r="N107" s="329"/>
      <c r="O107" s="329"/>
      <c r="P107" s="330"/>
      <c r="Q107" s="330"/>
      <c r="R107" s="231"/>
      <c r="S107" s="232">
        <f>M107+N107+O107+P107+Q107+R107</f>
        <v>0</v>
      </c>
      <c r="T107" s="78"/>
      <c r="U107" s="390"/>
      <c r="V107" s="251"/>
      <c r="AA107" s="11" t="s">
        <v>180</v>
      </c>
    </row>
    <row r="108" spans="1:27" ht="34.5" hidden="1" customHeight="1" thickBot="1">
      <c r="A108" s="332" t="s">
        <v>181</v>
      </c>
      <c r="B108" s="64"/>
      <c r="C108" s="391"/>
      <c r="D108" s="66"/>
      <c r="E108" s="334"/>
      <c r="F108" s="247"/>
      <c r="G108" s="392"/>
      <c r="H108" s="393">
        <f>B108+C108+D108+E108+F108+G108</f>
        <v>0</v>
      </c>
      <c r="I108" s="387"/>
      <c r="J108" s="394"/>
      <c r="K108" s="395"/>
      <c r="L108" s="325"/>
      <c r="M108" s="73"/>
      <c r="N108" s="74"/>
      <c r="O108" s="74"/>
      <c r="P108" s="75"/>
      <c r="Q108" s="75"/>
      <c r="R108" s="396"/>
      <c r="S108" s="101">
        <f>M108+N108+O108+P108+Q108+R108</f>
        <v>0</v>
      </c>
      <c r="T108" s="78"/>
      <c r="U108" s="397"/>
      <c r="V108" s="337"/>
      <c r="AA108" s="11" t="s">
        <v>182</v>
      </c>
    </row>
    <row r="109" spans="1:27" ht="37.5" customHeight="1" thickBot="1">
      <c r="A109" s="332" t="s">
        <v>183</v>
      </c>
      <c r="B109" s="64">
        <f>'[2]di cui Modello A TD assist'!B109</f>
        <v>10</v>
      </c>
      <c r="C109" s="391"/>
      <c r="D109" s="66"/>
      <c r="E109" s="236"/>
      <c r="F109" s="247"/>
      <c r="G109" s="68"/>
      <c r="H109" s="393">
        <f>B109+C109+D109+E109+F109+G109</f>
        <v>10</v>
      </c>
      <c r="I109" s="387"/>
      <c r="J109" s="394"/>
      <c r="K109" s="395"/>
      <c r="L109" s="325"/>
      <c r="M109" s="73">
        <v>54</v>
      </c>
      <c r="N109" s="74"/>
      <c r="O109" s="74"/>
      <c r="P109" s="75"/>
      <c r="Q109" s="75"/>
      <c r="R109" s="396"/>
      <c r="S109" s="101">
        <f>M109+N109+O109+P109+Q109+R109</f>
        <v>54</v>
      </c>
      <c r="T109" s="78"/>
      <c r="U109" s="397"/>
      <c r="V109" s="398"/>
      <c r="AA109" s="11" t="s">
        <v>184</v>
      </c>
    </row>
    <row r="110" spans="1:27" ht="49.5" customHeight="1" thickBot="1">
      <c r="A110" s="399" t="s">
        <v>185</v>
      </c>
      <c r="B110" s="400">
        <f>B36+B70+B106</f>
        <v>961049</v>
      </c>
      <c r="C110" s="401">
        <f>C36+C70+C106</f>
        <v>0</v>
      </c>
      <c r="D110" s="402">
        <f>D36+D70+D106</f>
        <v>375620</v>
      </c>
      <c r="E110" s="403"/>
      <c r="F110" s="247"/>
      <c r="G110" s="402">
        <f>G36+G70+G106</f>
        <v>0</v>
      </c>
      <c r="H110" s="404">
        <f>H36+H70+H106</f>
        <v>1336669</v>
      </c>
      <c r="I110" s="405"/>
      <c r="J110" s="406">
        <f>J36+J70+J106</f>
        <v>159034</v>
      </c>
      <c r="K110" s="406">
        <f>K36+K70+K106</f>
        <v>0</v>
      </c>
      <c r="L110" s="407"/>
      <c r="M110" s="408">
        <f>M36+M70+M106</f>
        <v>4548715</v>
      </c>
      <c r="N110" s="409">
        <f>N36+N70+N106</f>
        <v>0</v>
      </c>
      <c r="O110" s="409">
        <f>O36+O70+O106</f>
        <v>1732734</v>
      </c>
      <c r="P110" s="384">
        <f>P36+P70+P106</f>
        <v>0</v>
      </c>
      <c r="Q110" s="409">
        <f>Q36+Q70+Q106</f>
        <v>184564</v>
      </c>
      <c r="R110" s="385"/>
      <c r="S110" s="410">
        <f>S36+S70+S106</f>
        <v>6466013</v>
      </c>
      <c r="T110" s="78"/>
      <c r="U110" s="411">
        <f>U36+U70+U106</f>
        <v>683116</v>
      </c>
      <c r="V110" s="412"/>
      <c r="AA110" s="11" t="s">
        <v>186</v>
      </c>
    </row>
    <row r="111" spans="1:27" ht="62.25" customHeight="1" thickBot="1">
      <c r="A111" s="413"/>
      <c r="B111" s="414"/>
      <c r="C111" s="414"/>
      <c r="D111" s="415"/>
      <c r="E111" s="415"/>
      <c r="F111" s="416"/>
      <c r="G111" s="415"/>
      <c r="H111" s="415"/>
      <c r="I111" s="417"/>
      <c r="J111" s="417"/>
      <c r="K111" s="418"/>
      <c r="L111" s="419"/>
      <c r="M111" s="419"/>
      <c r="N111" s="419"/>
      <c r="O111" s="419"/>
      <c r="P111" s="420"/>
      <c r="Q111" s="419"/>
      <c r="R111" s="420"/>
      <c r="S111" s="421"/>
      <c r="T111" s="78"/>
      <c r="U111" s="422"/>
      <c r="V111" s="423"/>
    </row>
    <row r="112" spans="1:27" ht="52.5" customHeight="1" thickBot="1">
      <c r="A112" s="424" t="s">
        <v>187</v>
      </c>
      <c r="B112" s="64">
        <f>'[2]di cui Modello A TD assist'!B112</f>
        <v>64070</v>
      </c>
      <c r="C112" s="425"/>
      <c r="D112" s="66">
        <v>25041</v>
      </c>
      <c r="E112" s="426"/>
      <c r="F112" s="247"/>
      <c r="G112" s="68"/>
      <c r="H112" s="427">
        <f>B112+C112+D112+E112+F112+G112</f>
        <v>89111</v>
      </c>
      <c r="I112" s="428"/>
      <c r="J112" s="71">
        <f>'[1]di cui Modello A TD assist'!J112</f>
        <v>10602</v>
      </c>
      <c r="K112" s="429"/>
      <c r="L112" s="430"/>
      <c r="M112" s="431">
        <v>303248</v>
      </c>
      <c r="N112" s="425"/>
      <c r="O112" s="432">
        <v>115516</v>
      </c>
      <c r="P112" s="433"/>
      <c r="Q112" s="432">
        <v>12309</v>
      </c>
      <c r="R112" s="434"/>
      <c r="S112" s="331">
        <f>M112+N112+O112+Q112</f>
        <v>431073</v>
      </c>
      <c r="T112" s="78"/>
      <c r="U112" s="79">
        <v>45541</v>
      </c>
      <c r="V112" s="435"/>
      <c r="AA112" s="11" t="s">
        <v>188</v>
      </c>
    </row>
    <row r="113" spans="1:28" ht="34.5" customHeight="1" thickBot="1">
      <c r="A113" s="436" t="s">
        <v>189</v>
      </c>
      <c r="B113" s="437">
        <f>B37+B71+B107</f>
        <v>0</v>
      </c>
      <c r="C113" s="438">
        <f>C37+C71+C107</f>
        <v>0</v>
      </c>
      <c r="D113" s="439">
        <f>D37+D71+D107</f>
        <v>0</v>
      </c>
      <c r="E113" s="440"/>
      <c r="F113" s="247"/>
      <c r="G113" s="439">
        <f>G37+G71+G107</f>
        <v>0</v>
      </c>
      <c r="H113" s="441">
        <f>H37+H71+H107</f>
        <v>0</v>
      </c>
      <c r="I113" s="428"/>
      <c r="J113" s="442">
        <f>J37+J71+J107</f>
        <v>0</v>
      </c>
      <c r="K113" s="429">
        <f>K37+K71+K107</f>
        <v>0</v>
      </c>
      <c r="L113" s="430"/>
      <c r="M113" s="443">
        <f>M37+M71+M107</f>
        <v>0</v>
      </c>
      <c r="N113" s="438">
        <f>N37+N71+N107</f>
        <v>0</v>
      </c>
      <c r="O113" s="438">
        <f>O37+O71+O107</f>
        <v>0</v>
      </c>
      <c r="P113" s="444">
        <f>P37+P71+P107</f>
        <v>0</v>
      </c>
      <c r="Q113" s="438">
        <f>Q37+Q71+Q107</f>
        <v>0</v>
      </c>
      <c r="R113" s="444"/>
      <c r="S113" s="441">
        <f>S37+S71+S107</f>
        <v>0</v>
      </c>
      <c r="T113" s="78"/>
      <c r="U113" s="442">
        <f>U37+U71+U107</f>
        <v>0</v>
      </c>
      <c r="V113" s="445"/>
      <c r="AA113" s="11" t="s">
        <v>190</v>
      </c>
    </row>
    <row r="114" spans="1:28" ht="54" customHeight="1" thickBot="1">
      <c r="A114" s="446" t="s">
        <v>191</v>
      </c>
      <c r="B114" s="447">
        <f>B38+B72+B73+B108+B109</f>
        <v>340</v>
      </c>
      <c r="C114" s="448">
        <f>C38+C72+C73+C108+C109</f>
        <v>0</v>
      </c>
      <c r="D114" s="449">
        <f>D38+D72+D73+D108+D109</f>
        <v>131</v>
      </c>
      <c r="E114" s="450"/>
      <c r="F114" s="247"/>
      <c r="G114" s="449">
        <f>G38+G72+G73+G108+G109</f>
        <v>0</v>
      </c>
      <c r="H114" s="451">
        <f>H38+H72+H73+H108+H109</f>
        <v>471</v>
      </c>
      <c r="I114" s="452"/>
      <c r="J114" s="453">
        <f>J38+J72+J73+J108+J109</f>
        <v>57</v>
      </c>
      <c r="K114" s="429">
        <f>K38+K72+K108</f>
        <v>0</v>
      </c>
      <c r="L114" s="430"/>
      <c r="M114" s="454">
        <f t="shared" ref="M114:S114" si="10">M38+M72+M73+M108+M109</f>
        <v>1669</v>
      </c>
      <c r="N114" s="448">
        <f t="shared" si="10"/>
        <v>0</v>
      </c>
      <c r="O114" s="448">
        <f t="shared" si="10"/>
        <v>582</v>
      </c>
      <c r="P114" s="444">
        <f t="shared" si="10"/>
        <v>0</v>
      </c>
      <c r="Q114" s="448">
        <f t="shared" si="10"/>
        <v>54</v>
      </c>
      <c r="R114" s="444">
        <f t="shared" si="10"/>
        <v>0</v>
      </c>
      <c r="S114" s="451">
        <f t="shared" si="10"/>
        <v>2305</v>
      </c>
      <c r="T114" s="455"/>
      <c r="U114" s="453">
        <f>U38+U72+U73+U108+U109</f>
        <v>258</v>
      </c>
      <c r="V114" s="456"/>
      <c r="AA114" s="11" t="s">
        <v>192</v>
      </c>
    </row>
    <row r="115" spans="1:28" s="464" customFormat="1" ht="36.75" customHeight="1" thickBot="1">
      <c r="A115" s="457" t="s">
        <v>193</v>
      </c>
      <c r="B115" s="64">
        <f>'[2]di cui Modello A TD assist'!B115</f>
        <v>257</v>
      </c>
      <c r="C115" s="458"/>
      <c r="D115" s="459">
        <v>109</v>
      </c>
      <c r="E115" s="460"/>
      <c r="F115" s="247"/>
      <c r="G115" s="461"/>
      <c r="H115" s="462">
        <v>366</v>
      </c>
      <c r="I115" s="463"/>
      <c r="J115" s="71">
        <f>'[1]di cui Modello A TD assist'!J115</f>
        <v>48</v>
      </c>
      <c r="L115" s="10"/>
      <c r="M115" s="431">
        <v>1346</v>
      </c>
      <c r="N115" s="458"/>
      <c r="O115" s="432">
        <v>434</v>
      </c>
      <c r="P115" s="465"/>
      <c r="Q115" s="459"/>
      <c r="R115" s="465"/>
      <c r="S115" s="466">
        <f>M115+N115+O115+Q115</f>
        <v>1780</v>
      </c>
      <c r="T115" s="428"/>
      <c r="U115" s="79">
        <v>195</v>
      </c>
      <c r="V115" s="467"/>
      <c r="AA115" s="11" t="s">
        <v>194</v>
      </c>
    </row>
    <row r="116" spans="1:28" s="464" customFormat="1" ht="35.25" hidden="1" customHeight="1" thickBot="1">
      <c r="A116" s="468"/>
      <c r="B116" s="469" t="s">
        <v>195</v>
      </c>
      <c r="C116" s="470"/>
      <c r="D116" s="471"/>
      <c r="E116" s="469" t="s">
        <v>196</v>
      </c>
      <c r="F116" s="470"/>
      <c r="G116" s="470"/>
      <c r="H116" s="469" t="s">
        <v>197</v>
      </c>
      <c r="I116" s="470"/>
      <c r="J116" s="471"/>
      <c r="K116" s="472"/>
      <c r="L116" s="473"/>
      <c r="Q116" s="474"/>
      <c r="R116" s="474"/>
      <c r="S116" s="10"/>
      <c r="T116" s="10"/>
      <c r="U116" s="9"/>
      <c r="V116" s="9"/>
      <c r="AA116" s="475"/>
    </row>
    <row r="117" spans="1:28" ht="94.5" hidden="1" customHeight="1" thickBot="1">
      <c r="A117" s="10"/>
      <c r="B117" s="476" t="s">
        <v>198</v>
      </c>
      <c r="C117" s="477" t="s">
        <v>199</v>
      </c>
      <c r="D117" s="478" t="s">
        <v>200</v>
      </c>
      <c r="E117" s="476" t="s">
        <v>198</v>
      </c>
      <c r="F117" s="477" t="s">
        <v>199</v>
      </c>
      <c r="G117" s="478" t="s">
        <v>200</v>
      </c>
      <c r="H117" s="476" t="s">
        <v>198</v>
      </c>
      <c r="I117" s="477" t="s">
        <v>199</v>
      </c>
      <c r="J117" s="478" t="s">
        <v>200</v>
      </c>
      <c r="K117" s="479"/>
      <c r="L117" s="479"/>
      <c r="M117" s="10"/>
      <c r="N117" s="10"/>
      <c r="Q117" s="479"/>
      <c r="R117" s="479"/>
      <c r="T117" s="10"/>
      <c r="U117" s="479"/>
      <c r="V117" s="479"/>
      <c r="AA117" s="475"/>
    </row>
    <row r="118" spans="1:28" ht="65.25" hidden="1" customHeight="1" thickBot="1">
      <c r="A118" s="480"/>
      <c r="B118" s="481"/>
      <c r="C118" s="482"/>
      <c r="D118" s="483"/>
      <c r="E118" s="481"/>
      <c r="F118" s="482"/>
      <c r="G118" s="483"/>
      <c r="H118" s="481"/>
      <c r="I118" s="482"/>
      <c r="J118" s="483"/>
      <c r="K118" s="430"/>
      <c r="L118" s="430"/>
      <c r="M118" s="10"/>
      <c r="N118" s="10"/>
      <c r="Q118" s="430"/>
      <c r="R118" s="430"/>
      <c r="T118" s="10"/>
      <c r="U118" s="430"/>
      <c r="V118" s="430"/>
      <c r="AA118" s="11" t="s">
        <v>201</v>
      </c>
    </row>
    <row r="119" spans="1:28" ht="67.5" hidden="1" customHeight="1" thickBot="1">
      <c r="A119" s="480"/>
      <c r="B119" s="481"/>
      <c r="C119" s="482"/>
      <c r="D119" s="483"/>
      <c r="E119" s="481"/>
      <c r="F119" s="482"/>
      <c r="G119" s="483"/>
      <c r="H119" s="481"/>
      <c r="I119" s="482"/>
      <c r="J119" s="483"/>
      <c r="K119" s="430"/>
      <c r="L119" s="430"/>
      <c r="M119" s="10"/>
      <c r="N119" s="10"/>
      <c r="Q119" s="430"/>
      <c r="R119" s="430"/>
      <c r="T119" s="10"/>
      <c r="U119" s="430"/>
      <c r="V119" s="430"/>
      <c r="AA119" s="11" t="s">
        <v>202</v>
      </c>
    </row>
    <row r="120" spans="1:28" ht="60.75" hidden="1" customHeight="1" thickBot="1">
      <c r="A120" s="484"/>
      <c r="B120" s="485"/>
      <c r="C120" s="486"/>
      <c r="D120" s="487"/>
      <c r="E120" s="485"/>
      <c r="F120" s="486"/>
      <c r="G120" s="487"/>
      <c r="H120" s="485"/>
      <c r="I120" s="486"/>
      <c r="J120" s="487"/>
      <c r="K120" s="430"/>
      <c r="L120" s="430"/>
      <c r="M120" s="10"/>
      <c r="N120" s="10"/>
      <c r="Q120" s="430"/>
      <c r="R120" s="430"/>
      <c r="T120" s="10"/>
      <c r="U120" s="430"/>
      <c r="V120" s="430"/>
      <c r="AA120" s="11" t="s">
        <v>203</v>
      </c>
    </row>
    <row r="121" spans="1:28" ht="30" hidden="1" customHeight="1" thickBot="1">
      <c r="A121" s="488"/>
      <c r="B121" s="489"/>
      <c r="C121" s="490"/>
      <c r="D121" s="491"/>
      <c r="E121" s="492"/>
      <c r="F121" s="492"/>
      <c r="G121" s="492"/>
      <c r="H121" s="489"/>
      <c r="I121" s="493"/>
      <c r="J121" s="494"/>
      <c r="K121" s="495"/>
      <c r="L121" s="493"/>
      <c r="M121" s="490"/>
      <c r="N121" s="491"/>
      <c r="O121" s="489"/>
      <c r="P121" s="494"/>
      <c r="Q121" s="495"/>
      <c r="R121" s="495"/>
      <c r="S121" s="496"/>
      <c r="T121" s="497"/>
      <c r="U121" s="495"/>
      <c r="V121" s="495"/>
      <c r="AA121" s="11" t="s">
        <v>204</v>
      </c>
    </row>
    <row r="122" spans="1:28" ht="30" hidden="1" customHeight="1" thickBot="1">
      <c r="A122" s="488"/>
      <c r="B122" s="498"/>
      <c r="C122" s="499"/>
      <c r="D122" s="500"/>
      <c r="E122" s="501"/>
      <c r="F122" s="501"/>
      <c r="G122" s="501"/>
      <c r="H122" s="498"/>
      <c r="I122" s="493"/>
      <c r="J122" s="502"/>
      <c r="K122" s="502"/>
      <c r="L122" s="493"/>
      <c r="M122" s="499"/>
      <c r="N122" s="500"/>
      <c r="O122" s="498"/>
      <c r="P122" s="502"/>
      <c r="Q122" s="502"/>
      <c r="R122" s="502"/>
      <c r="S122" s="499"/>
      <c r="T122" s="503"/>
      <c r="U122" s="502"/>
      <c r="V122" s="502"/>
      <c r="AA122" s="11" t="s">
        <v>205</v>
      </c>
    </row>
    <row r="123" spans="1:28" ht="30" hidden="1" customHeight="1" thickBot="1">
      <c r="A123" s="504"/>
      <c r="B123" s="505"/>
      <c r="C123" s="506"/>
      <c r="D123" s="507"/>
      <c r="E123" s="508"/>
      <c r="F123" s="508"/>
      <c r="G123" s="508"/>
      <c r="H123" s="505"/>
      <c r="I123" s="493"/>
      <c r="J123" s="509"/>
      <c r="K123" s="509"/>
      <c r="L123" s="493"/>
      <c r="M123" s="506"/>
      <c r="N123" s="507"/>
      <c r="O123" s="505"/>
      <c r="P123" s="509"/>
      <c r="Q123" s="509"/>
      <c r="R123" s="509"/>
      <c r="S123" s="506"/>
      <c r="T123" s="510"/>
      <c r="U123" s="509"/>
      <c r="V123" s="509"/>
      <c r="AA123" s="11" t="s">
        <v>206</v>
      </c>
    </row>
    <row r="124" spans="1:28" ht="61.5" customHeight="1" thickBot="1">
      <c r="A124" s="246"/>
      <c r="B124" s="10"/>
      <c r="D124" s="10"/>
      <c r="E124" s="10"/>
      <c r="F124" s="10"/>
      <c r="G124" s="10"/>
      <c r="H124" s="511"/>
      <c r="I124" s="10"/>
      <c r="J124" s="10"/>
      <c r="K124" s="10"/>
      <c r="L124" s="10"/>
      <c r="M124" s="10"/>
      <c r="N124" s="10"/>
      <c r="S124" s="511" t="str">
        <f>IF(S110&gt;0,IF(S112=0,"IRAP NON valorizzata",""),"")</f>
        <v/>
      </c>
      <c r="U124" s="10"/>
      <c r="V124" s="10"/>
    </row>
    <row r="125" spans="1:28" ht="45" customHeight="1" thickBot="1">
      <c r="A125" s="512"/>
      <c r="B125" s="12" t="s">
        <v>207</v>
      </c>
      <c r="C125" s="12" t="s">
        <v>208</v>
      </c>
      <c r="D125" s="12" t="s">
        <v>209</v>
      </c>
      <c r="E125" s="513"/>
      <c r="F125" s="513"/>
      <c r="G125" s="513"/>
      <c r="H125" s="513"/>
      <c r="I125" s="513"/>
      <c r="J125" s="513"/>
      <c r="K125" s="513"/>
      <c r="L125" s="513"/>
      <c r="M125" s="513"/>
      <c r="N125" s="513"/>
      <c r="O125" s="513"/>
      <c r="P125" s="513"/>
      <c r="Q125" s="513"/>
      <c r="R125" s="513"/>
      <c r="U125" s="513"/>
      <c r="V125" s="513"/>
    </row>
    <row r="126" spans="1:28" s="519" customFormat="1" ht="45.75" customHeight="1" thickBot="1">
      <c r="A126" s="514" t="s">
        <v>210</v>
      </c>
      <c r="B126" s="515">
        <v>748950</v>
      </c>
      <c r="C126" s="515">
        <v>187238</v>
      </c>
      <c r="D126" s="515">
        <v>748950</v>
      </c>
      <c r="E126" s="516"/>
      <c r="F126" s="516"/>
      <c r="G126" s="516"/>
      <c r="H126" s="517"/>
      <c r="I126" s="517"/>
      <c r="J126" s="517"/>
      <c r="K126" s="517"/>
      <c r="L126" s="517"/>
      <c r="M126" s="517"/>
      <c r="N126" s="517"/>
      <c r="O126" s="517"/>
      <c r="P126" s="517"/>
      <c r="Q126" s="517"/>
      <c r="R126" s="517"/>
      <c r="S126" s="517"/>
      <c r="T126" s="518"/>
      <c r="U126" s="517"/>
      <c r="V126" s="517"/>
      <c r="AA126" s="520" t="s">
        <v>211</v>
      </c>
      <c r="AB126" s="519">
        <f>IF(ISERROR(VLOOKUP($AA$126,[1]ESTR_PREV!$A$1:$B$20,2,FALSE)),0,VLOOKUP($AA$126,[1]ESTR_PREV!$A$1:$B$20,2,FALSE))</f>
        <v>748950</v>
      </c>
    </row>
    <row r="127" spans="1:28" ht="46.5" hidden="1" customHeight="1">
      <c r="A127" s="521"/>
      <c r="B127" s="522"/>
      <c r="C127" s="496"/>
      <c r="D127" s="497"/>
      <c r="E127" s="523"/>
      <c r="F127" s="523"/>
      <c r="G127" s="523"/>
      <c r="H127" s="10"/>
      <c r="I127" s="10"/>
      <c r="J127" s="10"/>
      <c r="K127" s="10"/>
      <c r="L127" s="10"/>
      <c r="M127" s="10"/>
      <c r="N127" s="10"/>
      <c r="U127" s="10"/>
      <c r="V127" s="10"/>
      <c r="AA127" s="11" t="s">
        <v>212</v>
      </c>
    </row>
    <row r="128" spans="1:28" ht="45.75" hidden="1" customHeight="1" thickBot="1">
      <c r="A128" s="524"/>
      <c r="B128" s="505"/>
      <c r="C128" s="506"/>
      <c r="D128" s="510"/>
      <c r="E128" s="523"/>
      <c r="F128" s="523"/>
      <c r="G128" s="523"/>
      <c r="H128" s="513"/>
      <c r="I128" s="513"/>
      <c r="J128" s="513"/>
      <c r="K128" s="513"/>
      <c r="L128" s="513"/>
      <c r="M128" s="513"/>
      <c r="N128" s="513"/>
      <c r="O128" s="513"/>
      <c r="P128" s="513"/>
      <c r="Q128" s="513"/>
      <c r="R128" s="513"/>
      <c r="U128" s="513"/>
      <c r="V128" s="513"/>
      <c r="AA128" s="11" t="s">
        <v>213</v>
      </c>
    </row>
    <row r="129" spans="4:22" ht="18.75"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U129" s="246"/>
      <c r="V129" s="246"/>
    </row>
    <row r="132" spans="4:22" ht="25.5" customHeight="1">
      <c r="H132" s="10"/>
      <c r="I132" s="10"/>
      <c r="J132" s="10"/>
      <c r="K132" s="10"/>
      <c r="L132" s="10"/>
      <c r="M132" s="10"/>
      <c r="N132" s="10"/>
      <c r="T132" s="10"/>
      <c r="U132" s="10"/>
      <c r="V132" s="10"/>
    </row>
    <row r="133" spans="4:22" ht="25.5" customHeight="1">
      <c r="O133" s="525"/>
      <c r="P133" s="525"/>
      <c r="Q133" s="525"/>
      <c r="R133" s="525"/>
      <c r="S133" s="525"/>
      <c r="T133" s="525"/>
    </row>
    <row r="134" spans="4:22" ht="39" customHeight="1" thickBot="1">
      <c r="H134" s="526" t="s">
        <v>214</v>
      </c>
      <c r="I134" s="526"/>
      <c r="J134" s="526"/>
      <c r="K134" s="526"/>
      <c r="L134" s="526"/>
      <c r="M134" s="10"/>
      <c r="O134" s="527"/>
      <c r="P134" s="527"/>
      <c r="Q134" s="527"/>
      <c r="R134" s="527"/>
      <c r="S134" s="527"/>
      <c r="U134" s="526"/>
      <c r="V134" s="526"/>
    </row>
    <row r="135" spans="4:22" ht="25.5" customHeight="1">
      <c r="O135" s="528"/>
      <c r="P135" s="528"/>
      <c r="Q135" s="528"/>
      <c r="R135" s="528"/>
      <c r="S135" s="529"/>
    </row>
    <row r="136" spans="4:22" ht="25.5" customHeight="1">
      <c r="S136" s="530"/>
    </row>
    <row r="137" spans="4:22" ht="25.5" customHeight="1">
      <c r="T137" s="10"/>
    </row>
  </sheetData>
  <sheetProtection password="9E7F" sheet="1" objects="1" scenarios="1"/>
  <mergeCells count="9">
    <mergeCell ref="B116:D116"/>
    <mergeCell ref="E116:G116"/>
    <mergeCell ref="H116:J116"/>
    <mergeCell ref="H1:O1"/>
    <mergeCell ref="A3:D3"/>
    <mergeCell ref="B4:K4"/>
    <mergeCell ref="M4:V4"/>
    <mergeCell ref="B39:K39"/>
    <mergeCell ref="M39:V39"/>
  </mergeCells>
  <conditionalFormatting sqref="H124">
    <cfRule type="notContainsBlanks" dxfId="1" priority="2" stopIfTrue="1">
      <formula>LEN(TRIM(H124))&gt;0</formula>
    </cfRule>
  </conditionalFormatting>
  <conditionalFormatting sqref="S124">
    <cfRule type="notContainsBlanks" dxfId="0" priority="1" stopIfTrue="1">
      <formula>LEN(TRIM(S124))&gt;0</formula>
    </cfRule>
  </conditionalFormatting>
  <dataValidations count="2">
    <dataValidation type="whole" allowBlank="1" showInputMessage="1" showErrorMessage="1" error="La cella accetta solo valori interi da - 9.999.999 fino a 9.999.999" sqref="U110:V110 Q118:R120 U109 U112:V114 B118:L120 U118:V120 U7:V38 U73 U41:V72 E42:E73 F5 B126:G126 U75:V108 B41:D73 F40:F110 D115 G41:S73 G75:S110 B7:S38 B75:E110 F115:G115 B112:S114">
      <formula1>-9999999999</formula1>
      <formula2>9999999999</formula2>
    </dataValidation>
    <dataValidation type="whole" allowBlank="1" showInputMessage="1" showErrorMessage="1" error="La cella accetta solo valori interi positivi fino a 9.999.999" sqref="U111:V111 T75:T115 B121:V123 O115:S115 T30:T38 T7:T18 T20:T28 T41:T73 B111:S111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 r:id="rId1"/>
  <headerFooter alignWithMargins="0">
    <oddHeader>&amp;C&amp;12Modello A - di cui TD</oddHead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2021-05-17T12:33:16Z</dcterms:created>
  <dcterms:modified xsi:type="dcterms:W3CDTF">2021-05-17T12:34:29Z</dcterms:modified>
</cp:coreProperties>
</file>