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nigiulia\Desktop\"/>
    </mc:Choice>
  </mc:AlternateContent>
  <bookViews>
    <workbookView xWindow="0" yWindow="0" windowWidth="32914" windowHeight="14803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'SICI(1)'!$A$1:$G$88</definedName>
    <definedName name="_xlnm.Print_Area" localSheetId="1">'SICI(2)'!$A$1:$G$68</definedName>
    <definedName name="_xlnm.Print_Area" localSheetId="2">'SICI(3)'!$A$1:$G$110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3" l="1"/>
  <c r="O110" i="3"/>
  <c r="N110" i="3"/>
  <c r="M110" i="3"/>
  <c r="L110" i="3"/>
  <c r="G108" i="3"/>
  <c r="O107" i="3"/>
  <c r="N107" i="3"/>
  <c r="M107" i="3"/>
  <c r="L107" i="3"/>
  <c r="O103" i="3"/>
  <c r="N103" i="3"/>
  <c r="M103" i="3"/>
  <c r="L103" i="3"/>
  <c r="O101" i="3"/>
  <c r="N101" i="3"/>
  <c r="M101" i="3"/>
  <c r="L101" i="3"/>
  <c r="O99" i="3"/>
  <c r="N99" i="3"/>
  <c r="M99" i="3"/>
  <c r="L99" i="3"/>
  <c r="O97" i="3"/>
  <c r="N97" i="3"/>
  <c r="M97" i="3"/>
  <c r="L97" i="3"/>
  <c r="O95" i="3"/>
  <c r="N95" i="3"/>
  <c r="M95" i="3"/>
  <c r="L95" i="3"/>
  <c r="G95" i="3"/>
  <c r="O93" i="3"/>
  <c r="N93" i="3"/>
  <c r="M93" i="3"/>
  <c r="L93" i="3"/>
  <c r="O89" i="3"/>
  <c r="N89" i="3"/>
  <c r="M89" i="3"/>
  <c r="L89" i="3"/>
  <c r="O87" i="3"/>
  <c r="N87" i="3"/>
  <c r="M87" i="3"/>
  <c r="L87" i="3"/>
  <c r="O85" i="3"/>
  <c r="N85" i="3"/>
  <c r="M85" i="3"/>
  <c r="L85" i="3"/>
  <c r="O83" i="3"/>
  <c r="N83" i="3"/>
  <c r="M83" i="3"/>
  <c r="L83" i="3"/>
  <c r="O81" i="3"/>
  <c r="N81" i="3"/>
  <c r="M81" i="3"/>
  <c r="L81" i="3"/>
  <c r="G81" i="3"/>
  <c r="O79" i="3"/>
  <c r="N79" i="3"/>
  <c r="M79" i="3"/>
  <c r="L79" i="3"/>
  <c r="O77" i="3"/>
  <c r="N77" i="3"/>
  <c r="M77" i="3"/>
  <c r="L77" i="3"/>
  <c r="O73" i="3"/>
  <c r="N73" i="3"/>
  <c r="M73" i="3"/>
  <c r="L73" i="3"/>
  <c r="O71" i="3"/>
  <c r="N71" i="3"/>
  <c r="M71" i="3"/>
  <c r="L71" i="3"/>
  <c r="O69" i="3"/>
  <c r="N69" i="3"/>
  <c r="M69" i="3"/>
  <c r="L69" i="3"/>
  <c r="O67" i="3"/>
  <c r="N67" i="3"/>
  <c r="M67" i="3"/>
  <c r="L67" i="3"/>
  <c r="G67" i="3"/>
  <c r="O65" i="3"/>
  <c r="N65" i="3"/>
  <c r="M65" i="3"/>
  <c r="L65" i="3"/>
  <c r="O63" i="3"/>
  <c r="N63" i="3"/>
  <c r="M63" i="3"/>
  <c r="L63" i="3"/>
  <c r="O59" i="3"/>
  <c r="N59" i="3"/>
  <c r="M59" i="3"/>
  <c r="L59" i="3"/>
  <c r="O57" i="3"/>
  <c r="N57" i="3"/>
  <c r="M57" i="3"/>
  <c r="L57" i="3"/>
  <c r="O55" i="3"/>
  <c r="N55" i="3"/>
  <c r="M55" i="3"/>
  <c r="L55" i="3"/>
  <c r="O53" i="3"/>
  <c r="N53" i="3"/>
  <c r="M53" i="3"/>
  <c r="L53" i="3"/>
  <c r="O51" i="3"/>
  <c r="N51" i="3"/>
  <c r="M51" i="3"/>
  <c r="L51" i="3"/>
  <c r="G51" i="3"/>
  <c r="O49" i="3"/>
  <c r="N49" i="3"/>
  <c r="M49" i="3"/>
  <c r="L49" i="3"/>
  <c r="O47" i="3"/>
  <c r="N47" i="3"/>
  <c r="M47" i="3"/>
  <c r="L47" i="3"/>
  <c r="O45" i="3"/>
  <c r="N45" i="3"/>
  <c r="M45" i="3"/>
  <c r="L45" i="3"/>
  <c r="O43" i="3"/>
  <c r="N43" i="3"/>
  <c r="M43" i="3"/>
  <c r="L43" i="3"/>
  <c r="O41" i="3"/>
  <c r="N41" i="3"/>
  <c r="M41" i="3"/>
  <c r="L41" i="3"/>
  <c r="O39" i="3"/>
  <c r="N39" i="3"/>
  <c r="M39" i="3"/>
  <c r="L39" i="3"/>
  <c r="G39" i="3"/>
  <c r="O37" i="3"/>
  <c r="N37" i="3"/>
  <c r="M37" i="3"/>
  <c r="L37" i="3"/>
  <c r="O33" i="3"/>
  <c r="N33" i="3"/>
  <c r="M33" i="3"/>
  <c r="L33" i="3"/>
  <c r="O31" i="3"/>
  <c r="N31" i="3"/>
  <c r="M31" i="3"/>
  <c r="L31" i="3"/>
  <c r="N29" i="3"/>
  <c r="M29" i="3"/>
  <c r="L29" i="3"/>
  <c r="F29" i="3"/>
  <c r="G29" i="3" s="1"/>
  <c r="N27" i="3"/>
  <c r="M27" i="3"/>
  <c r="L27" i="3"/>
  <c r="F27" i="3"/>
  <c r="G27" i="3" s="1"/>
  <c r="O25" i="3"/>
  <c r="N25" i="3"/>
  <c r="M25" i="3"/>
  <c r="L25" i="3"/>
  <c r="O23" i="3"/>
  <c r="N23" i="3"/>
  <c r="M23" i="3"/>
  <c r="L23" i="3"/>
  <c r="F23" i="3"/>
  <c r="G23" i="3" s="1"/>
  <c r="O19" i="3"/>
  <c r="N19" i="3"/>
  <c r="M19" i="3"/>
  <c r="L19" i="3"/>
  <c r="O17" i="3"/>
  <c r="N17" i="3"/>
  <c r="M17" i="3"/>
  <c r="L17" i="3"/>
  <c r="G17" i="3"/>
  <c r="O15" i="3"/>
  <c r="N15" i="3"/>
  <c r="M15" i="3"/>
  <c r="L15" i="3"/>
  <c r="O13" i="3"/>
  <c r="N13" i="3"/>
  <c r="M13" i="3"/>
  <c r="L13" i="3"/>
  <c r="O9" i="3"/>
  <c r="G99" i="3" s="1"/>
  <c r="G6" i="3"/>
  <c r="A5" i="3"/>
  <c r="G2" i="3"/>
  <c r="G68" i="2"/>
  <c r="O67" i="2"/>
  <c r="N67" i="2"/>
  <c r="M67" i="2"/>
  <c r="L67" i="2"/>
  <c r="G65" i="2"/>
  <c r="O64" i="2"/>
  <c r="N64" i="2"/>
  <c r="M64" i="2"/>
  <c r="L64" i="2"/>
  <c r="O59" i="2"/>
  <c r="N59" i="2"/>
  <c r="M59" i="2"/>
  <c r="L59" i="2"/>
  <c r="O57" i="2"/>
  <c r="N57" i="2"/>
  <c r="M57" i="2"/>
  <c r="L57" i="2"/>
  <c r="O55" i="2"/>
  <c r="N55" i="2"/>
  <c r="M55" i="2"/>
  <c r="L55" i="2"/>
  <c r="O53" i="2"/>
  <c r="N53" i="2"/>
  <c r="M53" i="2"/>
  <c r="L53" i="2"/>
  <c r="O51" i="2"/>
  <c r="N51" i="2"/>
  <c r="M51" i="2"/>
  <c r="L51" i="2"/>
  <c r="O47" i="2"/>
  <c r="N47" i="2"/>
  <c r="M47" i="2"/>
  <c r="L47" i="2"/>
  <c r="O45" i="2"/>
  <c r="N45" i="2"/>
  <c r="M45" i="2"/>
  <c r="L45" i="2"/>
  <c r="O43" i="2"/>
  <c r="N43" i="2"/>
  <c r="M43" i="2"/>
  <c r="L43" i="2"/>
  <c r="O41" i="2"/>
  <c r="N41" i="2"/>
  <c r="M41" i="2"/>
  <c r="L41" i="2"/>
  <c r="F41" i="2"/>
  <c r="O39" i="2"/>
  <c r="N39" i="2"/>
  <c r="M39" i="2"/>
  <c r="L39" i="2"/>
  <c r="N37" i="2"/>
  <c r="M37" i="2"/>
  <c r="L37" i="2"/>
  <c r="F37" i="2"/>
  <c r="O37" i="2" s="1"/>
  <c r="O35" i="2"/>
  <c r="N35" i="2"/>
  <c r="M35" i="2"/>
  <c r="L35" i="2"/>
  <c r="N33" i="2"/>
  <c r="M33" i="2"/>
  <c r="L33" i="2"/>
  <c r="F33" i="2"/>
  <c r="O33" i="2" s="1"/>
  <c r="O29" i="2"/>
  <c r="N29" i="2"/>
  <c r="M29" i="2"/>
  <c r="L29" i="2"/>
  <c r="O27" i="2"/>
  <c r="N27" i="2"/>
  <c r="M27" i="2"/>
  <c r="L27" i="2"/>
  <c r="G27" i="2"/>
  <c r="M26" i="2"/>
  <c r="L26" i="2"/>
  <c r="O25" i="2"/>
  <c r="N25" i="2"/>
  <c r="M25" i="2"/>
  <c r="L25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G17" i="2"/>
  <c r="O15" i="2"/>
  <c r="N15" i="2"/>
  <c r="M15" i="2"/>
  <c r="L15" i="2"/>
  <c r="O13" i="2"/>
  <c r="N13" i="2"/>
  <c r="M13" i="2"/>
  <c r="L13" i="2"/>
  <c r="O9" i="2"/>
  <c r="G53" i="2" s="1"/>
  <c r="G6" i="2"/>
  <c r="A5" i="2"/>
  <c r="G2" i="2"/>
  <c r="G88" i="1"/>
  <c r="O87" i="1"/>
  <c r="N87" i="1"/>
  <c r="M87" i="1"/>
  <c r="L87" i="1"/>
  <c r="G85" i="1"/>
  <c r="O84" i="1"/>
  <c r="N84" i="1"/>
  <c r="M84" i="1"/>
  <c r="L84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O61" i="1"/>
  <c r="N61" i="1"/>
  <c r="M61" i="1"/>
  <c r="L61" i="1"/>
  <c r="F61" i="1"/>
  <c r="O59" i="1"/>
  <c r="N59" i="1"/>
  <c r="M59" i="1"/>
  <c r="L59" i="1"/>
  <c r="N57" i="1"/>
  <c r="M57" i="1"/>
  <c r="L57" i="1"/>
  <c r="F57" i="1"/>
  <c r="O57" i="1" s="1"/>
  <c r="O55" i="1"/>
  <c r="N55" i="1"/>
  <c r="M55" i="1"/>
  <c r="L55" i="1"/>
  <c r="N53" i="1"/>
  <c r="M53" i="1"/>
  <c r="L53" i="1"/>
  <c r="F53" i="1"/>
  <c r="O53" i="1" s="1"/>
  <c r="O51" i="1"/>
  <c r="N51" i="1"/>
  <c r="M51" i="1"/>
  <c r="L51" i="1"/>
  <c r="O49" i="1"/>
  <c r="N49" i="1"/>
  <c r="M49" i="1"/>
  <c r="L49" i="1"/>
  <c r="F49" i="1"/>
  <c r="O47" i="1"/>
  <c r="N47" i="1"/>
  <c r="M47" i="1"/>
  <c r="L47" i="1"/>
  <c r="N45" i="1"/>
  <c r="M45" i="1"/>
  <c r="L45" i="1"/>
  <c r="F45" i="1"/>
  <c r="O43" i="1"/>
  <c r="N43" i="1"/>
  <c r="M43" i="1"/>
  <c r="L43" i="1"/>
  <c r="O41" i="1"/>
  <c r="N41" i="1"/>
  <c r="M41" i="1"/>
  <c r="L41" i="1"/>
  <c r="F41" i="1"/>
  <c r="O9" i="1" s="1"/>
  <c r="O39" i="1"/>
  <c r="N39" i="1"/>
  <c r="M39" i="1"/>
  <c r="L39" i="1"/>
  <c r="O37" i="1"/>
  <c r="N37" i="1"/>
  <c r="M37" i="1"/>
  <c r="L37" i="1"/>
  <c r="F37" i="1"/>
  <c r="O35" i="1"/>
  <c r="N35" i="1"/>
  <c r="M35" i="1"/>
  <c r="L35" i="1"/>
  <c r="N33" i="1"/>
  <c r="M33" i="1"/>
  <c r="L33" i="1"/>
  <c r="F33" i="1"/>
  <c r="O33" i="1" s="1"/>
  <c r="O29" i="1"/>
  <c r="N29" i="1"/>
  <c r="M29" i="1"/>
  <c r="L29" i="1"/>
  <c r="O27" i="1"/>
  <c r="N27" i="1"/>
  <c r="M27" i="1"/>
  <c r="L27" i="1"/>
  <c r="O25" i="1"/>
  <c r="N25" i="1"/>
  <c r="M25" i="1"/>
  <c r="L25" i="1"/>
  <c r="O23" i="1"/>
  <c r="N23" i="1"/>
  <c r="M23" i="1"/>
  <c r="L23" i="1"/>
  <c r="O19" i="1"/>
  <c r="N19" i="1"/>
  <c r="M19" i="1"/>
  <c r="L19" i="1"/>
  <c r="O17" i="1"/>
  <c r="N17" i="1"/>
  <c r="M17" i="1"/>
  <c r="L17" i="1"/>
  <c r="O15" i="1"/>
  <c r="N15" i="1"/>
  <c r="M15" i="1"/>
  <c r="L15" i="1"/>
  <c r="O13" i="1"/>
  <c r="N13" i="1"/>
  <c r="M13" i="1"/>
  <c r="L13" i="1"/>
  <c r="G6" i="1"/>
  <c r="A5" i="1"/>
  <c r="G2" i="1"/>
  <c r="G45" i="1" l="1"/>
  <c r="G73" i="1"/>
  <c r="G57" i="1"/>
  <c r="G55" i="1"/>
  <c r="G33" i="1"/>
  <c r="G29" i="1"/>
  <c r="G15" i="1"/>
  <c r="G75" i="1"/>
  <c r="G61" i="1"/>
  <c r="G59" i="1"/>
  <c r="G37" i="1"/>
  <c r="G35" i="1"/>
  <c r="G17" i="1"/>
  <c r="G77" i="1"/>
  <c r="G63" i="1"/>
  <c r="G39" i="1"/>
  <c r="G19" i="1"/>
  <c r="G79" i="1"/>
  <c r="G65" i="1"/>
  <c r="G43" i="1"/>
  <c r="G23" i="1"/>
  <c r="G67" i="1"/>
  <c r="G49" i="1"/>
  <c r="G47" i="1"/>
  <c r="G25" i="1"/>
  <c r="G71" i="1"/>
  <c r="G51" i="1"/>
  <c r="G27" i="1"/>
  <c r="G13" i="1"/>
  <c r="O45" i="1"/>
  <c r="G53" i="1"/>
  <c r="G19" i="2"/>
  <c r="G25" i="2"/>
  <c r="G29" i="2"/>
  <c r="G33" i="2"/>
  <c r="G46" i="2"/>
  <c r="G51" i="2"/>
  <c r="G19" i="3"/>
  <c r="G41" i="3"/>
  <c r="G53" i="3"/>
  <c r="G69" i="3"/>
  <c r="G83" i="3"/>
  <c r="G97" i="3"/>
  <c r="G15" i="2"/>
  <c r="G59" i="2"/>
  <c r="G15" i="3"/>
  <c r="G37" i="3"/>
  <c r="G49" i="3"/>
  <c r="G60" i="3"/>
  <c r="G65" i="3"/>
  <c r="G79" i="3"/>
  <c r="G93" i="3"/>
  <c r="G41" i="1"/>
  <c r="G13" i="2"/>
  <c r="G43" i="2"/>
  <c r="G57" i="2"/>
  <c r="G13" i="3"/>
  <c r="O27" i="3"/>
  <c r="O29" i="3"/>
  <c r="G33" i="3"/>
  <c r="G47" i="3"/>
  <c r="G59" i="3"/>
  <c r="G63" i="3"/>
  <c r="G77" i="3"/>
  <c r="G89" i="3"/>
  <c r="G103" i="3"/>
  <c r="G39" i="2"/>
  <c r="G41" i="2"/>
  <c r="G55" i="2"/>
  <c r="G31" i="3"/>
  <c r="G45" i="3"/>
  <c r="G57" i="3"/>
  <c r="G73" i="3"/>
  <c r="G87" i="3"/>
  <c r="G101" i="3"/>
  <c r="G23" i="2"/>
  <c r="G35" i="2"/>
  <c r="G37" i="2"/>
  <c r="G48" i="2"/>
  <c r="G25" i="3"/>
  <c r="G43" i="3"/>
  <c r="G55" i="3"/>
  <c r="G71" i="3"/>
  <c r="G85" i="3"/>
</calcChain>
</file>

<file path=xl/sharedStrings.xml><?xml version="1.0" encoding="utf-8"?>
<sst xmlns="http://schemas.openxmlformats.org/spreadsheetml/2006/main" count="382" uniqueCount="184">
  <si>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</si>
  <si>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</si>
  <si>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</si>
  <si>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</si>
  <si>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</si>
  <si>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</si>
  <si>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</si>
  <si>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</si>
  <si>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</si>
  <si>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</si>
  <si>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</si>
  <si>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</si>
  <si>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</si>
  <si>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</si>
  <si>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</si>
  <si>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</si>
  <si>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</si>
  <si>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</si>
  <si>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</si>
  <si>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</si>
  <si>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</si>
  <si>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</si>
  <si>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</si>
  <si>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</si>
  <si>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</si>
  <si>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</si>
  <si>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</si>
  <si>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</si>
  <si>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</si>
  <si>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</si>
  <si>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</si>
  <si>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</si>
  <si>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</si>
  <si>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</si>
  <si>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</si>
  <si>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</si>
  <si>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</si>
  <si>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</si>
  <si>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</si>
  <si>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</si>
  <si>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</si>
  <si>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</si>
  <si>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</si>
  <si>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</si>
  <si>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</si>
  <si>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</si>
  <si>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</si>
  <si>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</si>
  <si>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</si>
  <si>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</si>
  <si>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</si>
  <si>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</si>
  <si>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</si>
  <si>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</si>
  <si>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</si>
  <si>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</si>
  <si>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</si>
  <si>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</si>
  <si>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</si>
  <si>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</si>
  <si>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</si>
  <si>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</si>
  <si>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</si>
  <si>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</si>
  <si>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</si>
  <si>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</si>
  <si>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</si>
  <si>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</si>
  <si>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</si>
  <si>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</si>
  <si>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</si>
  <si>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</si>
  <si>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</si>
  <si>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</si>
  <si>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</si>
  <si>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</si>
  <si>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</si>
  <si>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</si>
  <si>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PRD480</t>
  </si>
  <si>
    <t>FLAG</t>
  </si>
  <si>
    <t>Differenziazione della retribuzione di risultato - La contrattazione integrativa ha preventivamente definito la limitata quota massima di personale valutato cui attribuire la maggiorazione (S/N)?</t>
  </si>
  <si>
    <t>N</t>
  </si>
  <si>
    <t>PRD481</t>
  </si>
  <si>
    <t>Differenziazione della retribuzione di risultato - Numero dipendenti ai quali è stata erogata la maggiorazione con riferimento a prestazioni rese nell'anno di rilevazione (unità)</t>
  </si>
  <si>
    <t>PRD482</t>
  </si>
  <si>
    <t>Differenziazione della retribuzione di risultato - Valore medio individuale della maggiorazione erogata con riferimento a prestazioni rese nell'anno di rilevazione (euro)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</si>
  <si>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</si>
  <si>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</si>
  <si>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</si>
  <si>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</si>
  <si>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</si>
  <si>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</si>
  <si>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</si>
  <si>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</si>
  <si>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</si>
  <si>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</si>
  <si>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</si>
  <si>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risorse della tabella 15 (e, ove previste, anche della sezione LEG della scheda SICI) della presente macro-categoria non rilevanti ai fini della verifica del limite art. 23 c. 2 Dlgs 75/2017 (euro)</t>
  </si>
  <si>
    <t>ORG138</t>
  </si>
  <si>
    <t>Numero di incarichi di direzione di struttura complessa effettivamente coperti al 31.12 dell'anno di rilevazione</t>
  </si>
  <si>
    <t>ORG132</t>
  </si>
  <si>
    <t>Numero di incarichi di direzione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</si>
  <si>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</si>
  <si>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</si>
  <si>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</si>
  <si>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</si>
  <si>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</si>
  <si>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</si>
  <si>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</si>
  <si>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</si>
  <si>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LEG452</t>
  </si>
  <si>
    <t>Totale risorse ricomprese nell'unico importo consolidato non rilevanti ai fini della verifica del limite art. 23 c. 2 Dlgs 75/2017 (euro) (1)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</si>
  <si>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</si>
  <si>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</si>
  <si>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</si>
  <si>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</si>
  <si>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ORG495</t>
  </si>
  <si>
    <t>Numero di incarichi di posizione di Elevata qualificazione effettivamente coperti alla data del 31.12 dell'anno di rilevazione</t>
  </si>
  <si>
    <t>ORG496</t>
  </si>
  <si>
    <t>Valore unitario medio su base annua degli incarichi di posizione di Elevata qualificazione (euro)</t>
  </si>
  <si>
    <t>ORG497</t>
  </si>
  <si>
    <t>Numero di incarichi di Funzione organizzativa di complessità Elevata effettivamente coperti alla data del 31.12 dell'anno di rilevazione</t>
  </si>
  <si>
    <t>ORG498</t>
  </si>
  <si>
    <t>Valore unitario medio su base annua degli incarichi di Funzione organizzativa di complessità Elevata (euro)</t>
  </si>
  <si>
    <t>ORG499</t>
  </si>
  <si>
    <t>Numero di incarichi di Funzione organizzativa di complessità Media effettivamente coperti alla data del 31.12 dell'anno di rilevazione</t>
  </si>
  <si>
    <t>ORG500</t>
  </si>
  <si>
    <t>Valore unitario medio su base annua degli incarichi di Funzione organizzativa di complessità Media (euro)</t>
  </si>
  <si>
    <t>ORG501</t>
  </si>
  <si>
    <t>Numero di incarichi di Funzione professionale di complessità Elevata effettivamente coperti alla data del 31.12 dell'anno di rilevazione</t>
  </si>
  <si>
    <t>ORG502</t>
  </si>
  <si>
    <t>Valore unitario medio su base annua degli incarichi di Funzione professionale di complessità Elevata (euro)</t>
  </si>
  <si>
    <t>ORG503</t>
  </si>
  <si>
    <t>Numero di incarichi di Funzione professionale di complessità Media effettivamente coperti alla data del 31.12 dell'anno di rilevazione</t>
  </si>
  <si>
    <t>ORG504</t>
  </si>
  <si>
    <t>Valore unitario medio su base annua degli incarichi di Funzione professionale di complessità Media (euro)</t>
  </si>
  <si>
    <t>ORG505</t>
  </si>
  <si>
    <t>Numero di incarichi di Funzione professionale di complessità Base effettivamente coperti alla data del 31.12 dell'anno di rilevazione</t>
  </si>
  <si>
    <t>ORG506</t>
  </si>
  <si>
    <t>Valore unitario medio su base annua degli incarichi di Funzione professionale di complessità Base (euro)</t>
  </si>
  <si>
    <t>PEO</t>
  </si>
  <si>
    <t>PROGRESSIONI ECONOMICHE ORIZZONTALI A VALERE SUL FONDO DELL'ANNO DI RILEVAZIONE</t>
  </si>
  <si>
    <t>PEO493</t>
  </si>
  <si>
    <t>Sono stati rispettati i requisiti di cui all'articolo 19, comma 4, lettera a) del Ccnl 02-11-22 ai fini delle procedure per l'attribuzione dei DEP riferiti all'anno di rilevazione (S/N)?</t>
  </si>
  <si>
    <t>S</t>
  </si>
  <si>
    <t>PEO483</t>
  </si>
  <si>
    <t>Numero dipendenti che hanno i requisiti per partecipare alle progressioni economiche all'interno delle aree a valere sul fondo dell'anno di rilevazione</t>
  </si>
  <si>
    <t>PEO188</t>
  </si>
  <si>
    <t>Numero totale delle progressioni economiche all'interno delle aree effettuate a valere sul fondo dell'anno di rilevazione</t>
  </si>
  <si>
    <t>PEO119</t>
  </si>
  <si>
    <t>Le progressioni economiche all'interno delle aree dell'anno di rilevazione sono riferite ad un numero limitato di dipendenti (massimo 50% degli aventi diritto) ed operate con carattere di selettività ex art. 23 c. 2 del DLgs 150/2009 (S/N)?</t>
  </si>
  <si>
    <t>PEO473</t>
  </si>
  <si>
    <t>Le progressioni economiche all'interno delle aree riferite all'anno di rilevazione hanno rispettato le indicazioni di non retrodatazione oltre il 1 gennaio dell'anno di perfezionamento del contratto integrativo (S/N)?</t>
  </si>
  <si>
    <t>PEO133</t>
  </si>
  <si>
    <t>Importo delle risorse destinate alle PEO contrattate e certificate a valere sul fondo dell'anno di rilevazione (euro)</t>
  </si>
  <si>
    <t>PRD396</t>
  </si>
  <si>
    <t>L'ente ha rispettato l'indicazione del Ccnl di destinare almeno il 30% di specifiche risorse variabili del fondo dell'anno di rilevazione a performance Individuale (S/N)?</t>
  </si>
  <si>
    <t>PRD455</t>
  </si>
  <si>
    <t>Differenziazione del premio individuale - La contrattazione integrativa ha preventivamente definito la limitata quota massima di personale valutato cui attribuire la maggiorazione del premio individuale (S/N)?</t>
  </si>
  <si>
    <t>PRD456</t>
  </si>
  <si>
    <t>Differenziazione del premio individuale - Numero dipendenti ai quali è stata erogata la maggiorazione per le prestazioni rese nell'anno di riferimento (unità)</t>
  </si>
  <si>
    <t>PRD457</t>
  </si>
  <si>
    <t>Differenziazione del premio individuale - Valore medio individuale della maggiorazione erogata con riferimento a prestazioni rese nell'anno di rilevazione (euro)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</si>
  <si>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</si>
  <si>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</si>
  <si>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</si>
  <si>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</si>
  <si>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</si>
  <si>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</si>
  <si>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WLF</t>
  </si>
  <si>
    <t>WELFARE INTEGRATIVO</t>
  </si>
  <si>
    <t>WLF467</t>
  </si>
  <si>
    <t>Welfare integrativo anno di rilevazione - Iniziative di sostegno al reddito della famiglia effettivamente erogate (euro)</t>
  </si>
  <si>
    <t>WLF468</t>
  </si>
  <si>
    <t>Welfare integrativo anno di rilevazione - Supporto all'istruzione e promozione del merito dei figli effettivamente erogate (euro)</t>
  </si>
  <si>
    <t>WLF469</t>
  </si>
  <si>
    <t>Welfare integrativo anno di rilevazione - Contributi a favore di attività culturali, ricreative e con finalità sociale effettivamente erogate (euro)</t>
  </si>
  <si>
    <t>WLF470</t>
  </si>
  <si>
    <t>Welfare integrativo anno di rilevazione - Prestiti a favore di dipendenti in difficoltà effettivamente erogate (euro)</t>
  </si>
  <si>
    <t>WLF471</t>
  </si>
  <si>
    <t>Welfare integrativo anno di rilevazione - Polizze sanitarie integrative effettivamente erogate (euro)</t>
  </si>
  <si>
    <t>WLF494</t>
  </si>
  <si>
    <t>Welfare integrativo anno di rilevazione - Contributi a favore asili nido (euro)</t>
  </si>
  <si>
    <t>(1) Inserire in questa voce gli incrementi disposti dall'art. 80, comma 3, lettera a) del CCNL 16-18 e dall'art. 101, comma 1, del CCNL 19-21, confluiti nell'unico importo consilidato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</si>
</sst>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48" x14ac:knownFonts="1"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4" fillId="0" borderId="0"/>
    <xf numFmtId="0" fontId="8" fillId="0" borderId="0"/>
  </cellStyleXfs>
  <cellXfs count="164">
    <xf numFmtId="0" fontId="0" fillId="0" borderId="0" xfId="0"/>
    <xf numFmtId="0" fontId="2" fillId="2" borderId="1" xfId="1" applyFont="1" applyFill="1" applyBorder="1" applyAlignment="1" applyProtection="1">
      <alignment horizontal="centerContinuous" readingOrder="1"/>
    </xf>
    <xf numFmtId="164" fontId="4" fillId="2" borderId="1" xfId="2" applyNumberFormat="1" applyFont="1" applyFill="1" applyBorder="1" applyAlignment="1" applyProtection="1">
      <alignment horizontal="centerContinuous" vertical="center" readingOrder="1"/>
    </xf>
    <xf numFmtId="164" fontId="4" fillId="2" borderId="2" xfId="2" applyNumberFormat="1" applyFont="1" applyFill="1" applyBorder="1" applyAlignment="1" applyProtection="1">
      <alignment horizontal="centerContinuous" vertical="center" readingOrder="1"/>
    </xf>
    <xf numFmtId="0" fontId="6" fillId="0" borderId="3" xfId="3" applyFont="1" applyFill="1" applyBorder="1" applyAlignment="1" applyProtection="1">
      <alignment horizontal="center" vertical="center"/>
    </xf>
    <xf numFmtId="164" fontId="3" fillId="0" borderId="0" xfId="2" applyNumberFormat="1" applyAlignment="1" applyProtection="1">
      <alignment vertical="center"/>
    </xf>
    <xf numFmtId="165" fontId="3" fillId="0" borderId="0" xfId="2" applyNumberFormat="1" applyFont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Continuous" readingOrder="1"/>
    </xf>
    <xf numFmtId="0" fontId="2" fillId="2" borderId="0" xfId="1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 vertical="center"/>
    </xf>
    <xf numFmtId="164" fontId="4" fillId="2" borderId="4" xfId="2" applyNumberFormat="1" applyFont="1" applyFill="1" applyBorder="1" applyAlignment="1" applyProtection="1">
      <alignment horizontal="centerContinuous" vertical="center"/>
    </xf>
    <xf numFmtId="0" fontId="7" fillId="0" borderId="5" xfId="3" applyFont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right" vertical="top"/>
    </xf>
    <xf numFmtId="164" fontId="3" fillId="2" borderId="7" xfId="2" applyNumberFormat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vertical="top"/>
    </xf>
    <xf numFmtId="164" fontId="4" fillId="2" borderId="7" xfId="2" applyNumberFormat="1" applyFont="1" applyFill="1" applyBorder="1" applyAlignment="1" applyProtection="1">
      <alignment vertical="top"/>
    </xf>
    <xf numFmtId="164" fontId="4" fillId="2" borderId="8" xfId="2" applyNumberFormat="1" applyFont="1" applyFill="1" applyBorder="1" applyAlignment="1" applyProtection="1">
      <alignment vertical="top"/>
    </xf>
    <xf numFmtId="0" fontId="8" fillId="0" borderId="9" xfId="4" applyBorder="1" applyAlignment="1">
      <alignment horizontal="center" vertical="center" wrapText="1"/>
    </xf>
    <xf numFmtId="164" fontId="3" fillId="0" borderId="0" xfId="2" applyNumberFormat="1" applyAlignment="1" applyProtection="1">
      <alignment vertical="top"/>
    </xf>
    <xf numFmtId="164" fontId="3" fillId="0" borderId="0" xfId="2" applyNumberFormat="1" applyFont="1" applyAlignment="1" applyProtection="1">
      <alignment horizontal="right" vertical="center"/>
    </xf>
    <xf numFmtId="164" fontId="4" fillId="0" borderId="0" xfId="2" applyNumberFormat="1" applyFont="1" applyAlignment="1" applyProtection="1">
      <alignment vertical="center"/>
    </xf>
    <xf numFmtId="164" fontId="6" fillId="0" borderId="5" xfId="2" applyNumberFormat="1" applyFont="1" applyBorder="1" applyAlignment="1" applyProtection="1">
      <alignment horizontal="center" vertical="center" wrapText="1"/>
    </xf>
    <xf numFmtId="164" fontId="9" fillId="0" borderId="0" xfId="2" applyNumberFormat="1" applyFont="1" applyAlignment="1" applyProtection="1">
      <alignment horizontal="centerContinuous"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0" fontId="12" fillId="0" borderId="9" xfId="4" applyFont="1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1" fillId="0" borderId="0" xfId="2" applyNumberFormat="1" applyFont="1" applyAlignment="1" applyProtection="1">
      <alignment vertical="center"/>
    </xf>
    <xf numFmtId="164" fontId="11" fillId="0" borderId="0" xfId="2" applyNumberFormat="1" applyFont="1" applyAlignment="1" applyProtection="1">
      <alignment horizontal="right" vertical="center"/>
    </xf>
    <xf numFmtId="164" fontId="10" fillId="0" borderId="0" xfId="2" applyNumberFormat="1" applyFont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164" fontId="14" fillId="0" borderId="0" xfId="2" applyNumberFormat="1" applyFont="1" applyBorder="1" applyAlignment="1" applyProtection="1">
      <alignment horizontal="right" vertical="center"/>
    </xf>
    <xf numFmtId="164" fontId="13" fillId="3" borderId="11" xfId="2" applyNumberFormat="1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hidden="1"/>
    </xf>
    <xf numFmtId="164" fontId="13" fillId="0" borderId="0" xfId="2" applyNumberFormat="1" applyFont="1" applyFill="1" applyBorder="1" applyAlignment="1" applyProtection="1">
      <alignment horizontal="left" vertical="center"/>
    </xf>
    <xf numFmtId="164" fontId="11" fillId="0" borderId="0" xfId="2" applyNumberFormat="1" applyFont="1" applyAlignment="1" applyProtection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Alignment="1">
      <alignment wrapText="1"/>
    </xf>
    <xf numFmtId="0" fontId="19" fillId="0" borderId="0" xfId="4" applyFont="1"/>
    <xf numFmtId="0" fontId="20" fillId="4" borderId="0" xfId="3" applyFont="1" applyFill="1" applyAlignment="1" applyProtection="1">
      <alignment horizontal="centerContinuous" vertical="center"/>
    </xf>
    <xf numFmtId="0" fontId="21" fillId="4" borderId="0" xfId="3" applyFont="1" applyFill="1" applyAlignment="1" applyProtection="1">
      <alignment horizontal="center" vertical="center"/>
    </xf>
    <xf numFmtId="0" fontId="20" fillId="4" borderId="0" xfId="3" applyFont="1" applyFill="1" applyAlignment="1" applyProtection="1">
      <alignment horizontal="center" vertical="center"/>
    </xf>
    <xf numFmtId="0" fontId="22" fillId="4" borderId="0" xfId="3" applyFont="1" applyFill="1" applyAlignment="1" applyProtection="1">
      <alignment horizontal="center"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3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vertical="center" wrapText="1"/>
    </xf>
    <xf numFmtId="14" fontId="18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19" fillId="0" borderId="0" xfId="4" applyFont="1" applyAlignment="1" applyProtection="1">
      <alignment horizontal="center" vertical="center"/>
      <protection hidden="1"/>
    </xf>
    <xf numFmtId="0" fontId="19" fillId="5" borderId="0" xfId="4" applyFont="1" applyFill="1" applyAlignment="1" applyProtection="1">
      <alignment horizontal="center" vertical="center"/>
      <protection hidden="1"/>
    </xf>
    <xf numFmtId="0" fontId="4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9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18" fillId="0" borderId="0" xfId="5" applyFont="1" applyAlignment="1">
      <alignment horizontal="center" vertical="center"/>
    </xf>
    <xf numFmtId="0" fontId="32" fillId="0" borderId="0" xfId="4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3" fontId="18" fillId="0" borderId="11" xfId="4" applyNumberFormat="1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19" fillId="0" borderId="0" xfId="4" applyFont="1" applyFill="1" applyAlignment="1" applyProtection="1">
      <alignment horizontal="center" vertical="center"/>
      <protection hidden="1"/>
    </xf>
    <xf numFmtId="0" fontId="23" fillId="0" borderId="0" xfId="4" applyFont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8" fillId="0" borderId="0" xfId="4" applyFont="1" applyAlignment="1">
      <alignment vertical="center" wrapText="1"/>
    </xf>
    <xf numFmtId="0" fontId="24" fillId="0" borderId="0" xfId="5" applyFont="1" applyFill="1" applyAlignment="1">
      <alignment horizontal="center" vertical="center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vertical="center" wrapText="1"/>
    </xf>
    <xf numFmtId="0" fontId="19" fillId="0" borderId="0" xfId="5" applyFont="1" applyFill="1" applyAlignment="1">
      <alignment vertical="center"/>
    </xf>
    <xf numFmtId="3" fontId="1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 wrapText="1"/>
    </xf>
    <xf numFmtId="0" fontId="23" fillId="0" borderId="0" xfId="4" applyFont="1" applyFill="1" applyAlignment="1">
      <alignment vertical="center" wrapText="1"/>
    </xf>
    <xf numFmtId="0" fontId="18" fillId="0" borderId="0" xfId="4" applyFont="1" applyFill="1" applyAlignment="1">
      <alignment vertical="center"/>
    </xf>
    <xf numFmtId="0" fontId="26" fillId="0" borderId="0" xfId="5" applyFont="1" applyFill="1" applyAlignment="1">
      <alignment vertical="center"/>
    </xf>
    <xf numFmtId="3" fontId="33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25" fillId="0" borderId="0" xfId="4" applyFont="1" applyFill="1" applyAlignment="1">
      <alignment horizontal="center" vertical="center"/>
    </xf>
    <xf numFmtId="0" fontId="26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Alignment="1">
      <alignment horizontal="center" vertical="center" wrapText="1"/>
    </xf>
    <xf numFmtId="0" fontId="34" fillId="0" borderId="0" xfId="4" applyFont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/>
    </xf>
    <xf numFmtId="3" fontId="18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 wrapText="1"/>
    </xf>
    <xf numFmtId="3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18" fillId="0" borderId="11" xfId="4" applyFont="1" applyBorder="1" applyAlignment="1" applyProtection="1">
      <alignment horizontal="center" vertical="center" wrapText="1"/>
      <protection locked="0"/>
    </xf>
    <xf numFmtId="0" fontId="35" fillId="0" borderId="0" xfId="4" applyFont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horizontal="center" vertical="center" wrapText="1"/>
      <protection locked="0"/>
    </xf>
    <xf numFmtId="0" fontId="19" fillId="0" borderId="14" xfId="4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>
      <alignment vertical="center" wrapText="1"/>
    </xf>
    <xf numFmtId="0" fontId="37" fillId="0" borderId="0" xfId="4" applyFont="1" applyAlignment="1">
      <alignment vertical="top"/>
    </xf>
    <xf numFmtId="0" fontId="23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23" fillId="0" borderId="0" xfId="4" applyFont="1" applyBorder="1" applyAlignment="1"/>
    <xf numFmtId="0" fontId="19" fillId="0" borderId="0" xfId="3" applyFont="1" applyAlignment="1">
      <alignment horizontal="center" vertical="center"/>
    </xf>
    <xf numFmtId="0" fontId="37" fillId="0" borderId="0" xfId="4" applyFont="1"/>
    <xf numFmtId="0" fontId="18" fillId="0" borderId="0" xfId="4" applyFont="1"/>
    <xf numFmtId="0" fontId="38" fillId="2" borderId="1" xfId="1" applyFont="1" applyFill="1" applyBorder="1" applyAlignment="1" applyProtection="1">
      <alignment horizontal="centerContinuous" readingOrder="1"/>
    </xf>
    <xf numFmtId="0" fontId="38" fillId="2" borderId="0" xfId="1" applyFont="1" applyFill="1" applyBorder="1" applyAlignment="1" applyProtection="1">
      <alignment horizontal="centerContinuous" readingOrder="1"/>
    </xf>
    <xf numFmtId="164" fontId="39" fillId="2" borderId="7" xfId="2" applyNumberFormat="1" applyFont="1" applyFill="1" applyBorder="1" applyAlignment="1" applyProtection="1">
      <alignment horizontal="right" vertical="top"/>
    </xf>
    <xf numFmtId="164" fontId="39" fillId="0" borderId="0" xfId="2" applyNumberFormat="1" applyFont="1" applyAlignment="1" applyProtection="1">
      <alignment horizontal="right" vertical="center"/>
    </xf>
    <xf numFmtId="164" fontId="40" fillId="0" borderId="0" xfId="2" applyNumberFormat="1" applyFont="1" applyAlignment="1" applyProtection="1">
      <alignment horizontal="centerContinuous" vertical="center"/>
    </xf>
    <xf numFmtId="164" fontId="39" fillId="0" borderId="0" xfId="2" applyNumberFormat="1" applyFont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</xf>
    <xf numFmtId="164" fontId="41" fillId="0" borderId="0" xfId="2" applyNumberFormat="1" applyFont="1" applyAlignment="1" applyProtection="1">
      <alignment horizontal="right" vertical="center"/>
    </xf>
    <xf numFmtId="164" fontId="7" fillId="0" borderId="10" xfId="2" applyNumberFormat="1" applyFont="1" applyBorder="1" applyAlignment="1" applyProtection="1">
      <alignment horizontal="center" vertical="center" wrapText="1"/>
    </xf>
    <xf numFmtId="164" fontId="39" fillId="0" borderId="0" xfId="2" applyNumberFormat="1" applyFont="1" applyBorder="1" applyAlignment="1" applyProtection="1">
      <alignment horizontal="right" vertical="center"/>
    </xf>
    <xf numFmtId="164" fontId="7" fillId="0" borderId="9" xfId="2" applyNumberFormat="1" applyFont="1" applyBorder="1" applyAlignment="1" applyProtection="1">
      <alignment horizontal="center" vertical="center" wrapText="1"/>
    </xf>
    <xf numFmtId="0" fontId="42" fillId="0" borderId="0" xfId="4" applyFont="1" applyAlignment="1">
      <alignment wrapText="1"/>
    </xf>
    <xf numFmtId="0" fontId="42" fillId="0" borderId="0" xfId="4" applyFont="1" applyAlignment="1">
      <alignment vertical="center" wrapText="1"/>
    </xf>
    <xf numFmtId="0" fontId="30" fillId="0" borderId="0" xfId="4" applyFont="1" applyAlignment="1">
      <alignment vertical="center" wrapText="1"/>
    </xf>
    <xf numFmtId="0" fontId="43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horizontal="center" vertical="center"/>
      <protection hidden="1"/>
    </xf>
    <xf numFmtId="3" fontId="18" fillId="0" borderId="0" xfId="5" applyNumberFormat="1" applyFont="1" applyFill="1" applyBorder="1" applyAlignment="1" applyProtection="1">
      <alignment horizontal="center" vertical="center" wrapText="1"/>
    </xf>
    <xf numFmtId="3" fontId="18" fillId="6" borderId="11" xfId="7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 wrapText="1"/>
    </xf>
    <xf numFmtId="0" fontId="26" fillId="0" borderId="0" xfId="5" applyFont="1" applyAlignment="1">
      <alignment vertical="center"/>
    </xf>
    <xf numFmtId="0" fontId="4" fillId="0" borderId="0" xfId="5" applyAlignment="1">
      <alignment vertical="center" wrapText="1"/>
    </xf>
    <xf numFmtId="0" fontId="3" fillId="0" borderId="0" xfId="4" applyFont="1" applyAlignment="1">
      <alignment vertical="center" wrapText="1"/>
    </xf>
    <xf numFmtId="0" fontId="46" fillId="0" borderId="0" xfId="4" applyFont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47" fillId="0" borderId="0" xfId="4" applyFont="1" applyAlignment="1">
      <alignment vertical="top"/>
    </xf>
    <xf numFmtId="0" fontId="30" fillId="0" borderId="0" xfId="4" applyFont="1" applyBorder="1" applyAlignment="1"/>
    <xf numFmtId="0" fontId="47" fillId="0" borderId="0" xfId="4" applyFont="1"/>
    <xf numFmtId="165" fontId="3" fillId="0" borderId="0" xfId="2" applyNumberFormat="1" applyFont="1" applyAlignment="1" applyProtection="1">
      <alignment vertical="center" wrapText="1"/>
    </xf>
    <xf numFmtId="0" fontId="8" fillId="0" borderId="0" xfId="4" applyBorder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14" fontId="18" fillId="0" borderId="0" xfId="3" applyNumberFormat="1" applyFont="1" applyBorder="1" applyAlignment="1" applyProtection="1">
      <alignment horizontal="center" vertical="center" wrapText="1"/>
    </xf>
    <xf numFmtId="0" fontId="19" fillId="5" borderId="0" xfId="5" applyFont="1" applyFill="1" applyAlignment="1" applyProtection="1">
      <alignment horizontal="center" vertical="center"/>
      <protection hidden="1"/>
    </xf>
    <xf numFmtId="0" fontId="33" fillId="0" borderId="0" xfId="5" applyFont="1" applyFill="1" applyAlignment="1">
      <alignment horizontal="center" vertical="center"/>
    </xf>
    <xf numFmtId="0" fontId="27" fillId="0" borderId="0" xfId="5" applyFont="1" applyAlignment="1" applyProtection="1">
      <alignment vertical="center" wrapText="1"/>
    </xf>
    <xf numFmtId="0" fontId="19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>
      <alignment vertical="center" wrapText="1"/>
    </xf>
    <xf numFmtId="0" fontId="24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26" fillId="0" borderId="0" xfId="8" applyFont="1" applyAlignment="1">
      <alignment vertical="center"/>
    </xf>
    <xf numFmtId="0" fontId="26" fillId="0" borderId="0" xfId="8" applyFont="1" applyAlignment="1">
      <alignment vertical="center" wrapText="1"/>
    </xf>
    <xf numFmtId="0" fontId="33" fillId="0" borderId="0" xfId="5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8" applyFont="1" applyAlignment="1">
      <alignment vertical="center"/>
    </xf>
    <xf numFmtId="0" fontId="19" fillId="5" borderId="0" xfId="4" applyFont="1" applyFill="1" applyAlignment="1">
      <alignment vertical="center"/>
    </xf>
  </cellXfs>
  <cellStyles count="9">
    <cellStyle name="Normale" xfId="0" builtinId="0"/>
    <cellStyle name="Normale 2" xfId="3"/>
    <cellStyle name="Normale 3" xfId="5"/>
    <cellStyle name="Normale 3 2" xfId="8"/>
    <cellStyle name="Normale 4" xfId="7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3298371</xdr:colOff>
      <xdr:row>5</xdr:row>
      <xdr:rowOff>136071</xdr:rowOff>
    </xdr:from>
    <xdr:to>
      <xdr:col>3</xdr:col>
      <xdr:colOff>6585857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228" y="2073728"/>
          <a:ext cx="3287486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3srv\Cavoto_Rossella\Documenti%202005\Atti%20rilevanza%20esterna\Conto%20annuale\CA%202024%20(RIF.%202023)\flux922_1_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IN_SI_1"/>
      <sheetName val="out_SI_1"/>
      <sheetName val="T1_COMP"/>
      <sheetName val="IN_T1_COMP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IN_T2_MOD_FLESS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_B"/>
      <sheetName val="Incongruenze 1 e 11"/>
      <sheetName val="Incongruenza 2"/>
      <sheetName val="Incongruenza 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SERVIZIO SANITARIO NAZIONALE - anno 2023</v>
          </cell>
          <cell r="L1">
            <v>2023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AD8">
            <v>4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12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12</v>
          </cell>
        </row>
        <row r="26">
          <cell r="AD26">
            <v>0</v>
          </cell>
        </row>
        <row r="27">
          <cell r="AD27">
            <v>143</v>
          </cell>
        </row>
        <row r="28">
          <cell r="AD28">
            <v>0</v>
          </cell>
        </row>
        <row r="29">
          <cell r="AD29">
            <v>63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3</v>
          </cell>
        </row>
        <row r="36">
          <cell r="AD36">
            <v>0</v>
          </cell>
        </row>
        <row r="38">
          <cell r="AD38">
            <v>4</v>
          </cell>
        </row>
        <row r="39">
          <cell r="AD39">
            <v>0</v>
          </cell>
        </row>
        <row r="41">
          <cell r="AD41">
            <v>7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1</v>
          </cell>
        </row>
        <row r="50">
          <cell r="AD50">
            <v>0</v>
          </cell>
        </row>
        <row r="51">
          <cell r="AD51">
            <v>29</v>
          </cell>
        </row>
        <row r="52">
          <cell r="AD52">
            <v>0</v>
          </cell>
        </row>
        <row r="53">
          <cell r="AD53">
            <v>14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1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1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2</v>
          </cell>
        </row>
        <row r="87">
          <cell r="AD87">
            <v>0</v>
          </cell>
        </row>
        <row r="89">
          <cell r="AD89">
            <v>4</v>
          </cell>
        </row>
        <row r="90">
          <cell r="AD90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2379390</v>
          </cell>
        </row>
        <row r="10">
          <cell r="R10">
            <v>76228</v>
          </cell>
          <cell r="W10">
            <v>216544</v>
          </cell>
        </row>
        <row r="11">
          <cell r="R11">
            <v>354979</v>
          </cell>
          <cell r="W11">
            <v>2383919</v>
          </cell>
        </row>
        <row r="12">
          <cell r="R12">
            <v>19018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0</v>
          </cell>
          <cell r="W15">
            <v>0</v>
          </cell>
        </row>
        <row r="16">
          <cell r="R16">
            <v>215501</v>
          </cell>
        </row>
        <row r="17">
          <cell r="R17">
            <v>0</v>
          </cell>
        </row>
        <row r="18">
          <cell r="R18">
            <v>124305</v>
          </cell>
        </row>
        <row r="19">
          <cell r="R19">
            <v>37519</v>
          </cell>
        </row>
        <row r="20">
          <cell r="R20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8">
          <cell r="R28">
            <v>0</v>
          </cell>
        </row>
        <row r="29">
          <cell r="R29">
            <v>19018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7">
          <cell r="R37">
            <v>992681</v>
          </cell>
          <cell r="W37">
            <v>722902</v>
          </cell>
        </row>
        <row r="38">
          <cell r="R38">
            <v>163085</v>
          </cell>
          <cell r="W38">
            <v>0</v>
          </cell>
        </row>
        <row r="39">
          <cell r="R39">
            <v>43699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43211</v>
          </cell>
        </row>
        <row r="44">
          <cell r="R44">
            <v>122603</v>
          </cell>
        </row>
        <row r="45">
          <cell r="R45">
            <v>7523</v>
          </cell>
        </row>
        <row r="46">
          <cell r="R46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29514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  <row r="66">
          <cell r="R66">
            <v>1368104</v>
          </cell>
          <cell r="W66">
            <v>1523918</v>
          </cell>
        </row>
        <row r="67">
          <cell r="R67">
            <v>49888</v>
          </cell>
          <cell r="W67">
            <v>0</v>
          </cell>
        </row>
        <row r="68">
          <cell r="R68">
            <v>31990</v>
          </cell>
          <cell r="W68">
            <v>0</v>
          </cell>
        </row>
        <row r="69">
          <cell r="R69">
            <v>0</v>
          </cell>
          <cell r="W69">
            <v>21900</v>
          </cell>
        </row>
        <row r="70">
          <cell r="R70">
            <v>0</v>
          </cell>
          <cell r="W70">
            <v>1781246</v>
          </cell>
        </row>
        <row r="71">
          <cell r="R71">
            <v>0</v>
          </cell>
        </row>
        <row r="72">
          <cell r="R72">
            <v>59554</v>
          </cell>
        </row>
        <row r="73">
          <cell r="R73">
            <v>10368</v>
          </cell>
        </row>
        <row r="74">
          <cell r="R74">
            <v>0</v>
          </cell>
        </row>
        <row r="77">
          <cell r="R77">
            <v>0</v>
          </cell>
        </row>
        <row r="78">
          <cell r="R78">
            <v>0</v>
          </cell>
        </row>
        <row r="79">
          <cell r="R79">
            <v>322415</v>
          </cell>
        </row>
        <row r="80">
          <cell r="R80">
            <v>0</v>
          </cell>
        </row>
        <row r="81">
          <cell r="R81">
            <v>29514</v>
          </cell>
        </row>
        <row r="82">
          <cell r="R82">
            <v>0</v>
          </cell>
        </row>
        <row r="83">
          <cell r="R83">
            <v>0</v>
          </cell>
        </row>
        <row r="84">
          <cell r="R84">
            <v>0</v>
          </cell>
        </row>
        <row r="85">
          <cell r="R85">
            <v>0</v>
          </cell>
        </row>
        <row r="86">
          <cell r="R86">
            <v>0</v>
          </cell>
        </row>
        <row r="89">
          <cell r="R89">
            <v>0</v>
          </cell>
        </row>
        <row r="90">
          <cell r="R90">
            <v>0</v>
          </cell>
        </row>
        <row r="91">
          <cell r="R91">
            <v>0</v>
          </cell>
        </row>
        <row r="92">
          <cell r="R92">
            <v>0</v>
          </cell>
        </row>
        <row r="93">
          <cell r="R93">
            <v>0</v>
          </cell>
        </row>
        <row r="94">
          <cell r="R94">
            <v>0</v>
          </cell>
        </row>
        <row r="95">
          <cell r="R95">
            <v>0</v>
          </cell>
        </row>
      </sheetData>
      <sheetData sheetId="64"/>
      <sheetData sheetId="65">
        <row r="1">
          <cell r="R1" t="str">
            <v>SQ9</v>
          </cell>
        </row>
        <row r="2">
          <cell r="R2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255195</v>
          </cell>
        </row>
        <row r="8">
          <cell r="R8">
            <v>6422</v>
          </cell>
          <cell r="W8">
            <v>72914</v>
          </cell>
        </row>
        <row r="9">
          <cell r="R9">
            <v>0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33">
          <cell r="R33">
            <v>72456</v>
          </cell>
          <cell r="W33">
            <v>81397</v>
          </cell>
        </row>
        <row r="34">
          <cell r="R34">
            <v>10621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80</v>
          </cell>
        </row>
        <row r="37">
          <cell r="R37">
            <v>0</v>
          </cell>
          <cell r="W37">
            <v>121510</v>
          </cell>
        </row>
        <row r="38">
          <cell r="R38">
            <v>0</v>
          </cell>
        </row>
        <row r="39">
          <cell r="R39">
            <v>0</v>
          </cell>
        </row>
        <row r="40">
          <cell r="R40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14198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</sheetData>
      <sheetData sheetId="66"/>
      <sheetData sheetId="67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5546160</v>
          </cell>
          <cell r="W7">
            <v>0</v>
          </cell>
        </row>
        <row r="8">
          <cell r="R8">
            <v>173908</v>
          </cell>
          <cell r="W8">
            <v>1039561</v>
          </cell>
        </row>
        <row r="9">
          <cell r="R9">
            <v>0</v>
          </cell>
          <cell r="W9">
            <v>79554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3134564</v>
          </cell>
        </row>
        <row r="12">
          <cell r="R12">
            <v>92687</v>
          </cell>
          <cell r="W12">
            <v>3930</v>
          </cell>
        </row>
        <row r="13">
          <cell r="R13">
            <v>88167</v>
          </cell>
          <cell r="W13">
            <v>10770</v>
          </cell>
        </row>
        <row r="14">
          <cell r="R14">
            <v>138806</v>
          </cell>
          <cell r="W14">
            <v>182700</v>
          </cell>
        </row>
        <row r="15">
          <cell r="R15">
            <v>0</v>
          </cell>
          <cell r="W15">
            <v>306195</v>
          </cell>
        </row>
        <row r="16">
          <cell r="R16">
            <v>0</v>
          </cell>
          <cell r="W16">
            <v>0</v>
          </cell>
        </row>
        <row r="17">
          <cell r="R17">
            <v>0</v>
          </cell>
        </row>
        <row r="20">
          <cell r="R20">
            <v>0</v>
          </cell>
        </row>
        <row r="21">
          <cell r="R21">
            <v>138806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9">
          <cell r="R29">
            <v>4088263</v>
          </cell>
          <cell r="W29">
            <v>625944</v>
          </cell>
        </row>
        <row r="30">
          <cell r="R30">
            <v>0</v>
          </cell>
          <cell r="W30">
            <v>1190985</v>
          </cell>
        </row>
        <row r="31">
          <cell r="R31">
            <v>0</v>
          </cell>
          <cell r="W31">
            <v>1759878</v>
          </cell>
        </row>
        <row r="32">
          <cell r="R32">
            <v>0</v>
          </cell>
          <cell r="W32">
            <v>507627</v>
          </cell>
        </row>
        <row r="33">
          <cell r="R33">
            <v>56592</v>
          </cell>
          <cell r="W33">
            <v>0</v>
          </cell>
        </row>
        <row r="34">
          <cell r="R34">
            <v>53832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100978</v>
          </cell>
          <cell r="W36">
            <v>0</v>
          </cell>
        </row>
        <row r="37">
          <cell r="W37">
            <v>0</v>
          </cell>
        </row>
        <row r="38">
          <cell r="W38">
            <v>2332104</v>
          </cell>
        </row>
        <row r="39">
          <cell r="R39">
            <v>81750</v>
          </cell>
        </row>
        <row r="40">
          <cell r="R40">
            <v>894475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59897</v>
          </cell>
        </row>
        <row r="49">
          <cell r="R49">
            <v>0</v>
          </cell>
        </row>
        <row r="50">
          <cell r="R50">
            <v>0</v>
          </cell>
        </row>
        <row r="53">
          <cell r="R53">
            <v>0</v>
          </cell>
        </row>
        <row r="54">
          <cell r="R54">
            <v>59897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4">
          <cell r="R64">
            <v>1364870</v>
          </cell>
          <cell r="W64">
            <v>648125</v>
          </cell>
        </row>
        <row r="65">
          <cell r="W65">
            <v>653555</v>
          </cell>
        </row>
        <row r="66">
          <cell r="W66">
            <v>0</v>
          </cell>
        </row>
        <row r="67">
          <cell r="R67">
            <v>0</v>
          </cell>
          <cell r="W67">
            <v>63190</v>
          </cell>
        </row>
        <row r="68">
          <cell r="R68">
            <v>0</v>
          </cell>
        </row>
        <row r="69">
          <cell r="R69">
            <v>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O88"/>
  <sheetViews>
    <sheetView showGridLines="0" tabSelected="1" topLeftCell="A7" zoomScale="70" zoomScaleNormal="70" zoomScalePageLayoutView="75" workbookViewId="0">
      <selection activeCell="F79" sqref="F79"/>
    </sheetView>
  </sheetViews>
  <sheetFormatPr defaultColWidth="10" defaultRowHeight="15" x14ac:dyDescent="0.35"/>
  <cols>
    <col min="1" max="3" width="7.69140625" style="117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40" customWidth="1"/>
    <col min="8" max="9" width="10" style="41"/>
    <col min="10" max="10" width="9.69140625" style="41" customWidth="1"/>
    <col min="11" max="11" width="1.53515625" style="41" hidden="1" customWidth="1"/>
    <col min="12" max="12" width="3.69140625" style="41" hidden="1" customWidth="1"/>
    <col min="13" max="14" width="6" style="41" hidden="1" customWidth="1"/>
    <col min="15" max="15" width="11.15234375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</row>
    <row r="2" spans="1:15" s="5" customFormat="1" ht="41.5" customHeight="1" x14ac:dyDescent="0.55000000000000004">
      <c r="A2" s="7" t="s">
        <v>3</v>
      </c>
      <c r="B2" s="7"/>
      <c r="C2" s="7"/>
      <c r="D2" s="8"/>
      <c r="E2" s="9"/>
      <c r="F2" s="10"/>
      <c r="G2" s="11" t="str">
        <f>IF(AND(ISBLANK($F$23),SUM('[1]t15(1)'!$W$1:$W$65536)+SUM('[1]t15(1)'!$R$1:$R$65536)&gt;0),"Attenzione: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4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45">
      <c r="A5" s="22" t="str">
        <f>[1]t1!$A$1</f>
        <v>SERVIZIO SANITARIO NAZIONALE - anno 2023</v>
      </c>
      <c r="B5" s="22"/>
      <c r="C5" s="22"/>
      <c r="D5" s="23"/>
      <c r="E5" s="24"/>
      <c r="F5" s="24"/>
      <c r="G5" s="25"/>
    </row>
    <row r="6" spans="1:15" s="27" customFormat="1" ht="20.25" customHeight="1" x14ac:dyDescent="0.4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4">
      <c r="A8" s="32"/>
      <c r="B8" s="32"/>
      <c r="C8" s="32"/>
      <c r="D8" s="33" t="s">
        <v>5</v>
      </c>
      <c r="G8" s="31"/>
      <c r="O8" s="34" t="s">
        <v>6</v>
      </c>
    </row>
    <row r="9" spans="1:15" s="27" customFormat="1" ht="30.75" customHeight="1" thickBot="1" x14ac:dyDescent="0.45">
      <c r="A9" s="32"/>
      <c r="B9" s="32"/>
      <c r="C9" s="32"/>
      <c r="D9" s="29"/>
      <c r="E9" s="29"/>
      <c r="F9" s="35"/>
      <c r="G9" s="17"/>
      <c r="O9" s="36">
        <f>(COUNTIF(F:F,"&lt;&gt;"&amp;"")+COUNTIF(D85,"&lt;&gt;"&amp;"")+COUNTIF(D88,"&lt;&gt;"&amp;""))</f>
        <v>26</v>
      </c>
    </row>
    <row r="10" spans="1:15" ht="4" customHeight="1" x14ac:dyDescent="0.35">
      <c r="A10" s="37"/>
      <c r="B10" s="37"/>
      <c r="C10" s="37"/>
      <c r="D10" s="38"/>
      <c r="E10" s="37"/>
      <c r="F10" s="39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46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48"/>
      <c r="C12" s="48"/>
      <c r="D12" s="48"/>
      <c r="E12" s="48"/>
      <c r="F12" s="49"/>
      <c r="G12" s="46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52" t="s">
        <v>15</v>
      </c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'23/5/2024</v>
      </c>
    </row>
    <row r="14" spans="1:15" s="47" customFormat="1" ht="4" customHeight="1" x14ac:dyDescent="0.4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4" customHeight="1" x14ac:dyDescent="0.4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4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15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4" customHeight="1" x14ac:dyDescent="0.4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76"/>
    </row>
    <row r="22" spans="1:15" s="47" customFormat="1" ht="4" customHeight="1" x14ac:dyDescent="0.4">
      <c r="A22" s="48"/>
      <c r="B22" s="48"/>
      <c r="C22" s="48"/>
      <c r="D22" s="48"/>
      <c r="E22" s="48"/>
      <c r="F22" s="49"/>
      <c r="G22" s="76"/>
    </row>
    <row r="23" spans="1:15" s="47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E23" s="80"/>
      <c r="F23" s="81">
        <v>7629689</v>
      </c>
      <c r="G23" s="71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55" t="str">
        <f>LEFT(A23,3)</f>
        <v>LEG</v>
      </c>
      <c r="M23" s="55" t="str">
        <f>RIGHT(A23,3)</f>
        <v>428</v>
      </c>
      <c r="N23" s="55" t="str">
        <f>B23</f>
        <v>INT</v>
      </c>
      <c r="O23" s="72">
        <f>IF(ISNUMBER(F23),ROUND(F23,0),"")</f>
        <v>7629689</v>
      </c>
    </row>
    <row r="24" spans="1:15" s="47" customFormat="1" ht="4" customHeight="1" x14ac:dyDescent="0.4">
      <c r="A24" s="82"/>
      <c r="B24" s="82"/>
      <c r="C24" s="82"/>
      <c r="D24" s="83"/>
      <c r="E24" s="84"/>
      <c r="F24" s="85"/>
      <c r="G24" s="76"/>
    </row>
    <row r="25" spans="1:15" s="47" customFormat="1" ht="30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v>318266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55" t="str">
        <f>LEFT(A25,3)</f>
        <v>LEG</v>
      </c>
      <c r="M25" s="55" t="str">
        <f>RIGHT(A25,3)</f>
        <v>425</v>
      </c>
      <c r="N25" s="55" t="str">
        <f>B25</f>
        <v>INT</v>
      </c>
      <c r="O25" s="72">
        <f>IF(ISNUMBER(F25),ROUND(F25,0),"")</f>
        <v>318266</v>
      </c>
    </row>
    <row r="26" spans="1:15" s="47" customFormat="1" ht="4" customHeight="1" x14ac:dyDescent="0.4">
      <c r="A26" s="68"/>
      <c r="B26" s="68"/>
      <c r="C26" s="68"/>
      <c r="D26" s="88"/>
      <c r="E26" s="48"/>
      <c r="F26" s="49"/>
      <c r="G26" s="76"/>
    </row>
    <row r="27" spans="1:15" s="47" customFormat="1" ht="30" customHeight="1" x14ac:dyDescent="0.4">
      <c r="A27" s="68" t="s">
        <v>30</v>
      </c>
      <c r="B27" s="69" t="s">
        <v>21</v>
      </c>
      <c r="C27" s="69"/>
      <c r="D27" s="52" t="s">
        <v>31</v>
      </c>
      <c r="F27" s="70">
        <v>1403630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1403630</v>
      </c>
    </row>
    <row r="28" spans="1:15" s="47" customFormat="1" ht="4" customHeight="1" x14ac:dyDescent="0.4">
      <c r="A28" s="68"/>
      <c r="B28" s="68"/>
      <c r="C28" s="68"/>
      <c r="D28" s="88"/>
      <c r="E28" s="48"/>
      <c r="F28" s="49"/>
      <c r="G28" s="76"/>
    </row>
    <row r="29" spans="1:15" s="47" customFormat="1" ht="30" customHeight="1" x14ac:dyDescent="0.4">
      <c r="A29" s="68" t="s">
        <v>32</v>
      </c>
      <c r="B29" s="69" t="s">
        <v>21</v>
      </c>
      <c r="C29" s="69"/>
      <c r="D29" s="89" t="s">
        <v>33</v>
      </c>
      <c r="F29" s="70"/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 t="str">
        <f>IF(ISNUMBER(F29),ROUND(F29,0),"")</f>
        <v/>
      </c>
    </row>
    <row r="30" spans="1:15" s="47" customFormat="1" ht="4" customHeight="1" x14ac:dyDescent="0.4">
      <c r="A30" s="73"/>
      <c r="B30" s="73"/>
      <c r="C30" s="73"/>
      <c r="D30" s="48"/>
      <c r="E30" s="48"/>
      <c r="F30" s="49"/>
      <c r="G30" s="76"/>
    </row>
    <row r="31" spans="1:15" s="47" customFormat="1" ht="30" customHeight="1" x14ac:dyDescent="0.4">
      <c r="A31" s="42" t="s">
        <v>34</v>
      </c>
      <c r="B31" s="42"/>
      <c r="C31" s="42"/>
      <c r="D31" s="43" t="s">
        <v>35</v>
      </c>
      <c r="E31" s="44"/>
      <c r="F31" s="45"/>
      <c r="G31" s="76"/>
    </row>
    <row r="32" spans="1:15" s="47" customFormat="1" ht="3.65" customHeight="1" x14ac:dyDescent="0.4">
      <c r="A32" s="68"/>
      <c r="B32" s="68"/>
      <c r="C32" s="68"/>
      <c r="D32" s="48"/>
      <c r="E32" s="48"/>
      <c r="F32" s="49"/>
      <c r="G32" s="76"/>
    </row>
    <row r="33" spans="1:15" s="47" customFormat="1" ht="30" customHeight="1" x14ac:dyDescent="0.4">
      <c r="A33" s="77" t="s">
        <v>36</v>
      </c>
      <c r="B33" s="90" t="s">
        <v>21</v>
      </c>
      <c r="C33" s="90"/>
      <c r="D33" s="91" t="s">
        <v>37</v>
      </c>
      <c r="E33" s="92"/>
      <c r="F33" s="93">
        <f>'[1]1G'!AD8+'[1]1G'!AD9+'[1]1G'!AD11+'[1]1G'!AD12+'[1]1G'!AD32+'[1]1G'!AD33+'[1]1G'!AD35+'[1]1G'!AD36+'[1]1G'!AD56+'[1]1G'!AD57+'[1]1G'!AD59+'[1]1G'!AD60</f>
        <v>28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411</v>
      </c>
      <c r="N33" s="55" t="str">
        <f>B33</f>
        <v>INT</v>
      </c>
      <c r="O33" s="72">
        <f>IF(ISNUMBER(F33),ROUND(F33,0),"")</f>
        <v>28</v>
      </c>
    </row>
    <row r="34" spans="1:15" s="47" customFormat="1" ht="4" customHeight="1" x14ac:dyDescent="0.4">
      <c r="A34" s="94"/>
      <c r="B34" s="94"/>
      <c r="C34" s="94"/>
      <c r="D34" s="48"/>
      <c r="E34" s="48"/>
      <c r="F34" s="49"/>
      <c r="G34" s="76"/>
    </row>
    <row r="35" spans="1:15" s="47" customFormat="1" ht="30" customHeight="1" x14ac:dyDescent="0.4">
      <c r="A35" s="59" t="s">
        <v>38</v>
      </c>
      <c r="B35" s="69" t="s">
        <v>21</v>
      </c>
      <c r="C35" s="69"/>
      <c r="D35" s="46" t="s">
        <v>39</v>
      </c>
      <c r="F35" s="70">
        <v>28330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28330</v>
      </c>
    </row>
    <row r="36" spans="1:15" s="47" customFormat="1" ht="4" customHeight="1" x14ac:dyDescent="0.4">
      <c r="A36" s="59"/>
      <c r="B36" s="59"/>
      <c r="C36" s="59"/>
      <c r="D36" s="95"/>
      <c r="E36" s="48"/>
      <c r="F36" s="49"/>
      <c r="G36" s="76"/>
    </row>
    <row r="37" spans="1:15" s="47" customFormat="1" ht="30" customHeight="1" x14ac:dyDescent="0.4">
      <c r="A37" s="77" t="s">
        <v>40</v>
      </c>
      <c r="B37" s="90" t="s">
        <v>21</v>
      </c>
      <c r="C37" s="90"/>
      <c r="D37" s="91" t="s">
        <v>41</v>
      </c>
      <c r="E37" s="92"/>
      <c r="F37" s="93">
        <f>'[1]1G'!AD14+'[1]1G'!AD15+'[1]1G'!AD38+'[1]1G'!AD39+'[1]1G'!AD62+'[1]1G'!AD63</f>
        <v>16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412</v>
      </c>
      <c r="N37" s="55" t="str">
        <f>B37</f>
        <v>INT</v>
      </c>
      <c r="O37" s="72">
        <f>IF(ISNUMBER(F37),ROUND(F37,0),"")</f>
        <v>16</v>
      </c>
    </row>
    <row r="38" spans="1:15" s="47" customFormat="1" ht="4.2" customHeight="1" x14ac:dyDescent="0.4">
      <c r="A38" s="96"/>
      <c r="B38" s="96"/>
      <c r="C38" s="96"/>
      <c r="D38" s="83"/>
      <c r="E38" s="84"/>
      <c r="F38" s="85"/>
      <c r="G38" s="76"/>
    </row>
    <row r="39" spans="1:15" s="47" customFormat="1" ht="30" customHeight="1" x14ac:dyDescent="0.4">
      <c r="A39" s="97" t="s">
        <v>42</v>
      </c>
      <c r="B39" s="90" t="s">
        <v>21</v>
      </c>
      <c r="C39" s="90"/>
      <c r="D39" s="91" t="s">
        <v>43</v>
      </c>
      <c r="E39" s="92"/>
      <c r="F39" s="98">
        <v>13533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413</v>
      </c>
      <c r="N39" s="55" t="str">
        <f>B39</f>
        <v>INT</v>
      </c>
      <c r="O39" s="72">
        <f>IF(ISNUMBER(F39),ROUND(F39,0),"")</f>
        <v>13533</v>
      </c>
    </row>
    <row r="40" spans="1:15" s="47" customFormat="1" ht="4.2" customHeight="1" x14ac:dyDescent="0.4">
      <c r="A40" s="97"/>
      <c r="B40" s="97"/>
      <c r="C40" s="97"/>
      <c r="D40" s="83"/>
      <c r="E40" s="84"/>
      <c r="F40" s="85"/>
      <c r="G40" s="76"/>
    </row>
    <row r="41" spans="1:15" s="47" customFormat="1" ht="30" customHeight="1" x14ac:dyDescent="0.4">
      <c r="A41" s="77" t="s">
        <v>44</v>
      </c>
      <c r="B41" s="90" t="s">
        <v>21</v>
      </c>
      <c r="C41" s="90"/>
      <c r="D41" s="91" t="s">
        <v>45</v>
      </c>
      <c r="E41" s="92"/>
      <c r="F41" s="93">
        <f>'[1]1G'!AD17+'[1]1G'!AD18+'[1]1G'!AD41+'[1]1G'!AD42+'[1]1G'!AD65+'[1]1G'!AD66</f>
        <v>32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414</v>
      </c>
      <c r="N41" s="55" t="str">
        <f>B41</f>
        <v>INT</v>
      </c>
      <c r="O41" s="72">
        <f>IF(ISNUMBER(F41),ROUND(F41,0),"")</f>
        <v>32</v>
      </c>
    </row>
    <row r="42" spans="1:15" s="47" customFormat="1" ht="4.2" customHeight="1" x14ac:dyDescent="0.4">
      <c r="A42" s="96"/>
      <c r="B42" s="96"/>
      <c r="C42" s="96"/>
      <c r="D42" s="83"/>
      <c r="E42" s="84"/>
      <c r="F42" s="85"/>
      <c r="G42" s="76"/>
    </row>
    <row r="43" spans="1:15" s="47" customFormat="1" ht="30" customHeight="1" x14ac:dyDescent="0.4">
      <c r="A43" s="77" t="s">
        <v>46</v>
      </c>
      <c r="B43" s="90" t="s">
        <v>21</v>
      </c>
      <c r="C43" s="90"/>
      <c r="D43" s="91" t="s">
        <v>47</v>
      </c>
      <c r="E43" s="92"/>
      <c r="F43" s="98">
        <v>11715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415</v>
      </c>
      <c r="N43" s="55" t="str">
        <f>B43</f>
        <v>INT</v>
      </c>
      <c r="O43" s="72">
        <f>IF(ISNUMBER(F43),ROUND(F43,0),"")</f>
        <v>11715</v>
      </c>
    </row>
    <row r="44" spans="1:15" s="47" customFormat="1" ht="4.2" customHeight="1" x14ac:dyDescent="0.4">
      <c r="A44" s="97"/>
      <c r="B44" s="97"/>
      <c r="C44" s="97"/>
      <c r="D44" s="83"/>
      <c r="E44" s="84"/>
      <c r="F44" s="85"/>
      <c r="G44" s="76"/>
    </row>
    <row r="45" spans="1:15" s="47" customFormat="1" ht="30" customHeight="1" x14ac:dyDescent="0.4">
      <c r="A45" s="77" t="s">
        <v>48</v>
      </c>
      <c r="B45" s="90" t="s">
        <v>21</v>
      </c>
      <c r="C45" s="90"/>
      <c r="D45" s="91" t="s">
        <v>49</v>
      </c>
      <c r="E45" s="92"/>
      <c r="F45" s="93">
        <f>'[1]1G'!AD20+'[1]1G'!AD21+'[1]1G'!AD44+'[1]1G'!AD45+'[1]1G'!AD68+'[1]1G'!AD69</f>
        <v>0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416</v>
      </c>
      <c r="N45" s="55" t="str">
        <f>B45</f>
        <v>INT</v>
      </c>
      <c r="O45" s="72">
        <f>IF(ISNUMBER(F45),ROUND(F45,0),"")</f>
        <v>0</v>
      </c>
    </row>
    <row r="46" spans="1:15" s="47" customFormat="1" ht="4.2" customHeight="1" x14ac:dyDescent="0.4">
      <c r="A46" s="96"/>
      <c r="B46" s="96"/>
      <c r="C46" s="96"/>
      <c r="D46" s="83"/>
      <c r="E46" s="84"/>
      <c r="F46" s="85"/>
      <c r="G46" s="76"/>
    </row>
    <row r="47" spans="1:15" s="47" customFormat="1" ht="30" customHeight="1" x14ac:dyDescent="0.4">
      <c r="A47" s="77" t="s">
        <v>50</v>
      </c>
      <c r="B47" s="90" t="s">
        <v>21</v>
      </c>
      <c r="C47" s="90"/>
      <c r="D47" s="91" t="s">
        <v>51</v>
      </c>
      <c r="E47" s="92"/>
      <c r="F47" s="98"/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417</v>
      </c>
      <c r="N47" s="55" t="str">
        <f>B47</f>
        <v>INT</v>
      </c>
      <c r="O47" s="72" t="str">
        <f>IF(ISNUMBER(F47),ROUND(F47,0),"")</f>
        <v/>
      </c>
    </row>
    <row r="48" spans="1:15" s="47" customFormat="1" ht="4.2" customHeight="1" x14ac:dyDescent="0.4">
      <c r="A48" s="97"/>
      <c r="B48" s="97"/>
      <c r="C48" s="97"/>
      <c r="D48" s="83"/>
      <c r="E48" s="84"/>
      <c r="F48" s="85"/>
      <c r="G48" s="76"/>
    </row>
    <row r="49" spans="1:15" s="47" customFormat="1" ht="30" customHeight="1" x14ac:dyDescent="0.4">
      <c r="A49" s="77" t="s">
        <v>52</v>
      </c>
      <c r="B49" s="90" t="s">
        <v>21</v>
      </c>
      <c r="C49" s="90"/>
      <c r="D49" s="91" t="s">
        <v>53</v>
      </c>
      <c r="E49" s="92"/>
      <c r="F49" s="93">
        <f>'[1]1G'!AD23+'[1]1G'!AD24+'[1]1G'!AD47+'[1]1G'!AD48+'[1]1G'!AD71+'[1]1G'!AD72</f>
        <v>0</v>
      </c>
      <c r="G49" s="71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>LEFT(A49,3)</f>
        <v>ORG</v>
      </c>
      <c r="M49" s="55" t="str">
        <f>RIGHT(A49,3)</f>
        <v>418</v>
      </c>
      <c r="N49" s="55" t="str">
        <f>B49</f>
        <v>INT</v>
      </c>
      <c r="O49" s="72">
        <f>IF(ISNUMBER(F49),ROUND(F49,0),"")</f>
        <v>0</v>
      </c>
    </row>
    <row r="50" spans="1:15" s="47" customFormat="1" ht="4.2" customHeight="1" x14ac:dyDescent="0.4">
      <c r="A50" s="96"/>
      <c r="B50" s="96"/>
      <c r="C50" s="96"/>
      <c r="D50" s="83"/>
      <c r="E50" s="84"/>
      <c r="F50" s="85"/>
      <c r="G50" s="76"/>
    </row>
    <row r="51" spans="1:15" s="47" customFormat="1" ht="30" customHeight="1" x14ac:dyDescent="0.4">
      <c r="A51" s="77" t="s">
        <v>54</v>
      </c>
      <c r="B51" s="90" t="s">
        <v>21</v>
      </c>
      <c r="C51" s="90"/>
      <c r="D51" s="91" t="s">
        <v>55</v>
      </c>
      <c r="E51" s="92"/>
      <c r="F51" s="98"/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L51" s="55" t="str">
        <f>LEFT(A51,3)</f>
        <v>ORG</v>
      </c>
      <c r="M51" s="55" t="str">
        <f>RIGHT(A51,3)</f>
        <v>419</v>
      </c>
      <c r="N51" s="55" t="str">
        <f>B51</f>
        <v>INT</v>
      </c>
      <c r="O51" s="72" t="str">
        <f>IF(ISNUMBER(F51),ROUND(F51,0),"")</f>
        <v/>
      </c>
    </row>
    <row r="52" spans="1:15" s="47" customFormat="1" ht="3.65" customHeight="1" x14ac:dyDescent="0.4">
      <c r="A52" s="97"/>
      <c r="B52" s="99"/>
      <c r="C52" s="99"/>
      <c r="D52" s="100"/>
      <c r="E52" s="92"/>
      <c r="F52" s="101"/>
      <c r="G52" s="71"/>
      <c r="L52" s="55"/>
      <c r="M52" s="55"/>
      <c r="N52" s="55"/>
      <c r="O52" s="72"/>
    </row>
    <row r="53" spans="1:15" s="47" customFormat="1" ht="30" customHeight="1" x14ac:dyDescent="0.4">
      <c r="A53" s="77" t="s">
        <v>56</v>
      </c>
      <c r="B53" s="90" t="s">
        <v>21</v>
      </c>
      <c r="C53" s="90"/>
      <c r="D53" s="91" t="s">
        <v>57</v>
      </c>
      <c r="E53" s="92"/>
      <c r="F53" s="93">
        <f>'[1]1G'!AD25+'[1]1G'!AD26+'[1]1G'!AD49+'[1]1G'!AD50+'[1]1G'!AD73+'[1]1G'!AD74</f>
        <v>13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L53" s="55" t="str">
        <f>LEFT(A53,3)</f>
        <v>ORG</v>
      </c>
      <c r="M53" s="55" t="str">
        <f>RIGHT(A53,3)</f>
        <v>420</v>
      </c>
      <c r="N53" s="55" t="str">
        <f>B53</f>
        <v>INT</v>
      </c>
      <c r="O53" s="72">
        <f>IF(ISNUMBER(F53),ROUND(F53,0),"")</f>
        <v>13</v>
      </c>
    </row>
    <row r="54" spans="1:15" s="47" customFormat="1" ht="4.2" customHeight="1" x14ac:dyDescent="0.4">
      <c r="A54" s="96"/>
      <c r="B54" s="96"/>
      <c r="C54" s="96"/>
      <c r="D54" s="83"/>
      <c r="E54" s="84"/>
      <c r="F54" s="85"/>
      <c r="G54" s="76"/>
    </row>
    <row r="55" spans="1:15" s="47" customFormat="1" ht="30" customHeight="1" x14ac:dyDescent="0.4">
      <c r="A55" s="77" t="s">
        <v>58</v>
      </c>
      <c r="B55" s="90" t="s">
        <v>21</v>
      </c>
      <c r="C55" s="90"/>
      <c r="D55" s="91" t="s">
        <v>59</v>
      </c>
      <c r="E55" s="92"/>
      <c r="F55" s="98">
        <v>9824</v>
      </c>
      <c r="G55" s="71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L55" s="55" t="str">
        <f>LEFT(A55,3)</f>
        <v>ORG</v>
      </c>
      <c r="M55" s="55" t="str">
        <f>RIGHT(A55,3)</f>
        <v>421</v>
      </c>
      <c r="N55" s="55" t="str">
        <f>B55</f>
        <v>INT</v>
      </c>
      <c r="O55" s="72">
        <f>IF(ISNUMBER(F55),ROUND(F55,0),"")</f>
        <v>9824</v>
      </c>
    </row>
    <row r="56" spans="1:15" s="47" customFormat="1" ht="4.2" customHeight="1" x14ac:dyDescent="0.4">
      <c r="A56" s="97"/>
      <c r="B56" s="97"/>
      <c r="C56" s="97"/>
      <c r="D56" s="83"/>
      <c r="E56" s="84"/>
      <c r="F56" s="85"/>
      <c r="G56" s="76"/>
    </row>
    <row r="57" spans="1:15" s="47" customFormat="1" ht="30" customHeight="1" x14ac:dyDescent="0.4">
      <c r="A57" s="77" t="s">
        <v>60</v>
      </c>
      <c r="B57" s="90" t="s">
        <v>21</v>
      </c>
      <c r="C57" s="90"/>
      <c r="D57" s="91" t="s">
        <v>61</v>
      </c>
      <c r="E57" s="92"/>
      <c r="F57" s="93">
        <f>'[1]1G'!AD27+'[1]1G'!AD28+'[1]1G'!AD51+'[1]1G'!AD52+'[1]1G'!AD75+'[1]1G'!AD76</f>
        <v>172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55" t="str">
        <f>LEFT(A57,3)</f>
        <v>ORG</v>
      </c>
      <c r="M57" s="55" t="str">
        <f>RIGHT(A57,3)</f>
        <v>422</v>
      </c>
      <c r="N57" s="55" t="str">
        <f>B57</f>
        <v>INT</v>
      </c>
      <c r="O57" s="72">
        <f>IF(ISNUMBER(F57),ROUND(F57,0),"")</f>
        <v>172</v>
      </c>
    </row>
    <row r="58" spans="1:15" s="47" customFormat="1" ht="4.2" customHeight="1" x14ac:dyDescent="0.4">
      <c r="A58" s="96"/>
      <c r="B58" s="96"/>
      <c r="C58" s="96"/>
      <c r="D58" s="83"/>
      <c r="E58" s="84"/>
      <c r="F58" s="85"/>
      <c r="G58" s="76"/>
    </row>
    <row r="59" spans="1:15" s="47" customFormat="1" ht="30" customHeight="1" x14ac:dyDescent="0.4">
      <c r="A59" s="77" t="s">
        <v>62</v>
      </c>
      <c r="B59" s="90" t="s">
        <v>21</v>
      </c>
      <c r="C59" s="90"/>
      <c r="D59" s="91" t="s">
        <v>63</v>
      </c>
      <c r="E59" s="92"/>
      <c r="F59" s="98">
        <v>6252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55" t="str">
        <f>LEFT(A59,3)</f>
        <v>ORG</v>
      </c>
      <c r="M59" s="55" t="str">
        <f>RIGHT(A59,3)</f>
        <v>423</v>
      </c>
      <c r="N59" s="55" t="str">
        <f>B59</f>
        <v>INT</v>
      </c>
      <c r="O59" s="72">
        <f>IF(ISNUMBER(F59),ROUND(F59,0),"")</f>
        <v>6252</v>
      </c>
    </row>
    <row r="60" spans="1:15" s="47" customFormat="1" ht="4.2" customHeight="1" x14ac:dyDescent="0.4">
      <c r="A60" s="97"/>
      <c r="B60" s="97"/>
      <c r="C60" s="97"/>
      <c r="D60" s="83"/>
      <c r="E60" s="84"/>
      <c r="F60" s="85"/>
      <c r="G60" s="76"/>
    </row>
    <row r="61" spans="1:15" s="47" customFormat="1" ht="30" customHeight="1" x14ac:dyDescent="0.4">
      <c r="A61" s="77" t="s">
        <v>64</v>
      </c>
      <c r="B61" s="90" t="s">
        <v>21</v>
      </c>
      <c r="C61" s="90"/>
      <c r="D61" s="91" t="s">
        <v>65</v>
      </c>
      <c r="E61" s="92"/>
      <c r="F61" s="93">
        <f>'[1]1G'!AD29+'[1]1G'!AD30+'[1]1G'!AD53+'[1]1G'!AD54+'[1]1G'!AD77+'[1]1G'!AD78</f>
        <v>77</v>
      </c>
      <c r="G61" s="71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L61" s="55" t="str">
        <f>LEFT(A61,3)</f>
        <v>ORG</v>
      </c>
      <c r="M61" s="55" t="str">
        <f>RIGHT(A61,3)</f>
        <v>424</v>
      </c>
      <c r="N61" s="55" t="str">
        <f>B61</f>
        <v>INT</v>
      </c>
      <c r="O61" s="72">
        <f>IF(ISNUMBER(F61),ROUND(F61,0),"")</f>
        <v>77</v>
      </c>
    </row>
    <row r="62" spans="1:15" s="47" customFormat="1" ht="4.2" customHeight="1" x14ac:dyDescent="0.4">
      <c r="A62" s="96"/>
      <c r="B62" s="96"/>
      <c r="C62" s="96"/>
      <c r="D62" s="83"/>
      <c r="E62" s="84"/>
      <c r="F62" s="85"/>
      <c r="G62" s="76"/>
    </row>
    <row r="63" spans="1:15" s="47" customFormat="1" ht="30" customHeight="1" x14ac:dyDescent="0.4">
      <c r="A63" s="77" t="s">
        <v>66</v>
      </c>
      <c r="B63" s="90" t="s">
        <v>21</v>
      </c>
      <c r="C63" s="90"/>
      <c r="D63" s="91" t="s">
        <v>67</v>
      </c>
      <c r="E63" s="92"/>
      <c r="F63" s="98">
        <v>2773</v>
      </c>
      <c r="G63" s="71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L63" s="55" t="str">
        <f>LEFT(A63,3)</f>
        <v>ORG</v>
      </c>
      <c r="M63" s="55" t="str">
        <f>RIGHT(A63,3)</f>
        <v>430</v>
      </c>
      <c r="N63" s="55" t="str">
        <f>B63</f>
        <v>INT</v>
      </c>
      <c r="O63" s="72">
        <f>IF(ISNUMBER(F63),ROUND(F63,0),"")</f>
        <v>2773</v>
      </c>
    </row>
    <row r="64" spans="1:15" s="47" customFormat="1" ht="4" customHeight="1" x14ac:dyDescent="0.4">
      <c r="A64" s="97"/>
      <c r="B64" s="97"/>
      <c r="C64" s="97"/>
      <c r="D64" s="83"/>
      <c r="E64" s="84"/>
      <c r="F64" s="85"/>
      <c r="G64" s="76"/>
    </row>
    <row r="65" spans="1:15" s="47" customFormat="1" ht="30" customHeight="1" x14ac:dyDescent="0.4">
      <c r="A65" s="59" t="s">
        <v>68</v>
      </c>
      <c r="B65" s="69" t="s">
        <v>21</v>
      </c>
      <c r="C65" s="69"/>
      <c r="D65" s="46" t="s">
        <v>69</v>
      </c>
      <c r="F65" s="70">
        <v>4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ORG</v>
      </c>
      <c r="M65" s="55" t="str">
        <f>RIGHT(A65,3)</f>
        <v>271</v>
      </c>
      <c r="N65" s="55" t="str">
        <f>B65</f>
        <v>INT</v>
      </c>
      <c r="O65" s="72">
        <f>IF(ISNUMBER(F65),ROUND(F65,0),"")</f>
        <v>4</v>
      </c>
    </row>
    <row r="66" spans="1:15" s="47" customFormat="1" ht="4" customHeight="1" x14ac:dyDescent="0.4">
      <c r="A66" s="59"/>
      <c r="B66" s="59"/>
      <c r="C66" s="59"/>
      <c r="D66" s="95"/>
      <c r="E66" s="48"/>
      <c r="F66" s="49"/>
      <c r="G66" s="76"/>
    </row>
    <row r="67" spans="1:15" s="47" customFormat="1" ht="30" customHeight="1" x14ac:dyDescent="0.4">
      <c r="A67" s="59" t="s">
        <v>70</v>
      </c>
      <c r="B67" s="69" t="s">
        <v>21</v>
      </c>
      <c r="C67" s="69"/>
      <c r="D67" s="46" t="s">
        <v>71</v>
      </c>
      <c r="F67" s="70">
        <v>7200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ORG</v>
      </c>
      <c r="M67" s="55" t="str">
        <f>RIGHT(A67,3)</f>
        <v>272</v>
      </c>
      <c r="N67" s="55" t="str">
        <f>B67</f>
        <v>INT</v>
      </c>
      <c r="O67" s="72">
        <f>IF(ISNUMBER(F67),ROUND(F67,0),"")</f>
        <v>7200</v>
      </c>
    </row>
    <row r="68" spans="1:15" s="47" customFormat="1" ht="4" customHeight="1" x14ac:dyDescent="0.4">
      <c r="A68" s="68"/>
      <c r="B68" s="68"/>
      <c r="C68" s="68"/>
      <c r="D68" s="88"/>
      <c r="E68" s="48"/>
      <c r="F68" s="49"/>
      <c r="G68" s="76"/>
    </row>
    <row r="69" spans="1:15" s="47" customFormat="1" ht="30" customHeight="1" x14ac:dyDescent="0.4">
      <c r="A69" s="42" t="s">
        <v>72</v>
      </c>
      <c r="B69" s="42"/>
      <c r="C69" s="42"/>
      <c r="D69" s="43" t="s">
        <v>73</v>
      </c>
      <c r="E69" s="44"/>
      <c r="F69" s="45"/>
      <c r="G69" s="76"/>
    </row>
    <row r="70" spans="1:15" s="47" customFormat="1" ht="4" customHeight="1" x14ac:dyDescent="0.4">
      <c r="A70" s="48"/>
      <c r="B70" s="48"/>
      <c r="C70" s="48"/>
      <c r="D70" s="48"/>
      <c r="E70" s="48"/>
      <c r="F70" s="49"/>
      <c r="G70" s="76"/>
    </row>
    <row r="71" spans="1:15" s="102" customFormat="1" ht="30" customHeight="1" x14ac:dyDescent="0.4">
      <c r="A71" s="68" t="s">
        <v>74</v>
      </c>
      <c r="B71" s="69" t="s">
        <v>21</v>
      </c>
      <c r="C71" s="69"/>
      <c r="D71" s="89" t="s">
        <v>75</v>
      </c>
      <c r="F71" s="70">
        <v>2982749</v>
      </c>
      <c r="G71" s="71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47"/>
      <c r="I71" s="47"/>
      <c r="J71" s="47"/>
      <c r="K71" s="47"/>
      <c r="L71" s="55" t="str">
        <f>LEFT(A71,3)</f>
        <v>PRD</v>
      </c>
      <c r="M71" s="55" t="str">
        <f>RIGHT(A71,3)</f>
        <v>137</v>
      </c>
      <c r="N71" s="55" t="str">
        <f>B71</f>
        <v>INT</v>
      </c>
      <c r="O71" s="72">
        <f>IF(ISNUMBER(F71),ROUND(F71,0),"")</f>
        <v>2982749</v>
      </c>
    </row>
    <row r="72" spans="1:15" s="102" customFormat="1" ht="4" customHeight="1" x14ac:dyDescent="0.4">
      <c r="A72" s="68"/>
      <c r="B72" s="68"/>
      <c r="C72" s="68"/>
      <c r="D72" s="88"/>
      <c r="E72" s="88"/>
      <c r="F72" s="103"/>
      <c r="G72" s="104"/>
    </row>
    <row r="73" spans="1:15" s="102" customFormat="1" ht="30" customHeight="1" x14ac:dyDescent="0.4">
      <c r="A73" s="68" t="s">
        <v>76</v>
      </c>
      <c r="B73" s="69" t="s">
        <v>21</v>
      </c>
      <c r="C73" s="69"/>
      <c r="D73" s="89" t="s">
        <v>77</v>
      </c>
      <c r="F73" s="70">
        <v>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47"/>
      <c r="I73" s="47"/>
      <c r="J73" s="47"/>
      <c r="K73" s="47"/>
      <c r="L73" s="55" t="str">
        <f>LEFT(A73,3)</f>
        <v>PRD</v>
      </c>
      <c r="M73" s="55" t="str">
        <f>RIGHT(A73,3)</f>
        <v>115</v>
      </c>
      <c r="N73" s="55" t="str">
        <f>B73</f>
        <v>INT</v>
      </c>
      <c r="O73" s="72">
        <f>IF(ISNUMBER(F73),ROUND(F73,0),"")</f>
        <v>0</v>
      </c>
    </row>
    <row r="74" spans="1:15" s="102" customFormat="1" ht="4" customHeight="1" x14ac:dyDescent="0.4">
      <c r="A74" s="68"/>
      <c r="B74" s="68"/>
      <c r="C74" s="68"/>
      <c r="D74" s="88"/>
      <c r="E74" s="88"/>
      <c r="F74" s="103"/>
      <c r="G74" s="104"/>
    </row>
    <row r="75" spans="1:15" s="102" customFormat="1" ht="30" customHeight="1" x14ac:dyDescent="0.4">
      <c r="A75" s="50" t="s">
        <v>78</v>
      </c>
      <c r="B75" s="69" t="s">
        <v>79</v>
      </c>
      <c r="C75" s="69"/>
      <c r="D75" s="89" t="s">
        <v>80</v>
      </c>
      <c r="F75" s="105" t="s">
        <v>81</v>
      </c>
      <c r="G75" s="71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47"/>
      <c r="I75" s="47"/>
      <c r="J75" s="47"/>
      <c r="K75" s="47"/>
      <c r="L75" s="55" t="str">
        <f>LEFT(A75,3)</f>
        <v>PRD</v>
      </c>
      <c r="M75" s="55" t="str">
        <f>RIGHT(A75,3)</f>
        <v>480</v>
      </c>
      <c r="N75" s="55" t="str">
        <f>B75</f>
        <v>FLAG</v>
      </c>
      <c r="O75" s="72" t="str">
        <f>IF(AND(LEN(F75)=1,OR(UPPER(F75)="N",UPPER(F75)="S")),UPPER(F75),"")</f>
        <v>N</v>
      </c>
    </row>
    <row r="76" spans="1:15" s="102" customFormat="1" ht="4" customHeight="1" x14ac:dyDescent="0.4">
      <c r="A76" s="50"/>
      <c r="B76" s="68"/>
      <c r="C76" s="68"/>
      <c r="D76" s="88"/>
      <c r="E76" s="88"/>
      <c r="F76" s="103"/>
      <c r="G76" s="104"/>
    </row>
    <row r="77" spans="1:15" s="102" customFormat="1" ht="30" customHeight="1" x14ac:dyDescent="0.4">
      <c r="A77" s="50" t="s">
        <v>82</v>
      </c>
      <c r="B77" s="69" t="s">
        <v>21</v>
      </c>
      <c r="C77" s="69"/>
      <c r="D77" s="89" t="s">
        <v>83</v>
      </c>
      <c r="F77" s="105">
        <v>0</v>
      </c>
      <c r="G77" s="71" t="str">
        <f>IF(AND(ISBLANK(F77),C77="x",$O$9&gt;0),"Attenzione: domanda a risposta obbligatoria",IF(ISBLANK(F77),"",IF(ISNUMBER(F77),IF(F77-INT(F77)=0,"","  Errore ! Inserire un numero intero senza decimali"),"  Errore ! Inserire un numero intero senza decimali")))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481</v>
      </c>
      <c r="N77" s="55" t="str">
        <f>B77</f>
        <v>INT</v>
      </c>
      <c r="O77" s="72" t="str">
        <f>IF(AND(LEN(F77)=1,OR(UPPER(F77)="N",UPPER(F77)="S")),UPPER(F77),"")</f>
        <v/>
      </c>
    </row>
    <row r="78" spans="1:15" s="102" customFormat="1" ht="4" customHeight="1" x14ac:dyDescent="0.4">
      <c r="A78" s="50"/>
      <c r="B78" s="68"/>
      <c r="C78" s="68"/>
      <c r="D78" s="88"/>
      <c r="E78" s="88"/>
      <c r="F78" s="103"/>
      <c r="G78" s="104"/>
    </row>
    <row r="79" spans="1:15" s="102" customFormat="1" ht="30" customHeight="1" x14ac:dyDescent="0.4">
      <c r="A79" s="50" t="s">
        <v>84</v>
      </c>
      <c r="B79" s="69" t="s">
        <v>21</v>
      </c>
      <c r="C79" s="69"/>
      <c r="D79" s="89" t="s">
        <v>85</v>
      </c>
      <c r="F79" s="105">
        <v>0</v>
      </c>
      <c r="G79" s="71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482</v>
      </c>
      <c r="N79" s="55" t="str">
        <f>B79</f>
        <v>INT</v>
      </c>
      <c r="O79" s="72" t="str">
        <f>IF(AND(LEN(F79)=1,OR(UPPER(F79)="N",UPPER(F79)="S")),UPPER(F79),"")</f>
        <v/>
      </c>
    </row>
    <row r="80" spans="1:15" s="102" customFormat="1" ht="4" customHeight="1" x14ac:dyDescent="0.4">
      <c r="A80" s="68"/>
      <c r="B80" s="68"/>
      <c r="C80" s="68"/>
      <c r="D80" s="88"/>
      <c r="E80" s="88"/>
      <c r="F80" s="103"/>
      <c r="G80" s="104"/>
    </row>
    <row r="81" spans="1:15" s="102" customFormat="1" ht="4" customHeight="1" x14ac:dyDescent="0.4">
      <c r="A81" s="68"/>
      <c r="B81" s="68"/>
      <c r="C81" s="68"/>
      <c r="D81" s="88"/>
      <c r="E81" s="88"/>
      <c r="F81" s="103"/>
      <c r="G81" s="104"/>
    </row>
    <row r="82" spans="1:15" s="47" customFormat="1" ht="30" customHeight="1" x14ac:dyDescent="0.4">
      <c r="A82" s="42" t="s">
        <v>86</v>
      </c>
      <c r="B82" s="42"/>
      <c r="C82" s="42"/>
      <c r="D82" s="43" t="s">
        <v>87</v>
      </c>
      <c r="E82" s="44"/>
      <c r="F82" s="45"/>
      <c r="G82" s="46"/>
    </row>
    <row r="83" spans="1:15" s="47" customFormat="1" ht="4" customHeight="1" x14ac:dyDescent="0.4">
      <c r="A83" s="106"/>
      <c r="B83" s="106"/>
      <c r="C83" s="106"/>
      <c r="D83" s="48"/>
      <c r="E83" s="48"/>
      <c r="F83" s="49"/>
      <c r="G83" s="46"/>
    </row>
    <row r="84" spans="1:15" s="47" customFormat="1" x14ac:dyDescent="0.4">
      <c r="A84" s="68" t="s">
        <v>88</v>
      </c>
      <c r="B84" s="69" t="s">
        <v>89</v>
      </c>
      <c r="C84" s="69"/>
      <c r="D84" s="48" t="s">
        <v>90</v>
      </c>
      <c r="F84" s="49"/>
      <c r="G84" s="46"/>
      <c r="L84" s="55" t="str">
        <f>LEFT(A84,3)</f>
        <v>INF</v>
      </c>
      <c r="M84" s="55" t="str">
        <f>RIGHT(A84,3)</f>
        <v>209</v>
      </c>
      <c r="N84" s="55" t="str">
        <f>B84</f>
        <v>NOTE</v>
      </c>
      <c r="O84" s="47" t="str">
        <f>IF(ISBLANK(D85),"",LEFT(D85,1500))</f>
        <v/>
      </c>
    </row>
    <row r="85" spans="1:15" s="47" customFormat="1" ht="45" customHeight="1" x14ac:dyDescent="0.4">
      <c r="A85" s="107"/>
      <c r="B85" s="107"/>
      <c r="C85" s="107"/>
      <c r="D85" s="108"/>
      <c r="E85" s="109"/>
      <c r="F85" s="110"/>
      <c r="G85" s="111" t="str">
        <f>IF(LEN(D85)&gt;1500,"Attenzione, è stato superato il numero massimo di 1500 caratteri","")</f>
        <v/>
      </c>
    </row>
    <row r="86" spans="1:15" x14ac:dyDescent="0.35">
      <c r="A86" s="112"/>
      <c r="B86" s="112"/>
      <c r="C86" s="112"/>
      <c r="D86" s="113"/>
      <c r="E86" s="113"/>
      <c r="F86" s="114"/>
    </row>
    <row r="87" spans="1:15" x14ac:dyDescent="0.35">
      <c r="A87" s="68" t="s">
        <v>91</v>
      </c>
      <c r="B87" s="69" t="s">
        <v>89</v>
      </c>
      <c r="C87" s="69"/>
      <c r="D87" s="48" t="s">
        <v>92</v>
      </c>
      <c r="F87" s="49"/>
      <c r="G87" s="46"/>
      <c r="H87" s="47"/>
      <c r="I87" s="47"/>
      <c r="J87" s="47"/>
      <c r="K87" s="47"/>
      <c r="L87" s="55" t="str">
        <f>LEFT(A87,3)</f>
        <v>INF</v>
      </c>
      <c r="M87" s="55" t="str">
        <f>RIGHT(A87,3)</f>
        <v>127</v>
      </c>
      <c r="N87" s="55" t="str">
        <f>B87</f>
        <v>NOTE</v>
      </c>
      <c r="O87" s="47" t="str">
        <f>IF(ISBLANK(D88),"",LEFT(D88,1500))</f>
        <v/>
      </c>
    </row>
    <row r="88" spans="1:15" ht="45" customHeight="1" x14ac:dyDescent="0.35">
      <c r="A88" s="115"/>
      <c r="B88" s="115"/>
      <c r="C88" s="115"/>
      <c r="D88" s="108"/>
      <c r="E88" s="109"/>
      <c r="F88" s="110"/>
      <c r="G88" s="111" t="str">
        <f>IF(LEN(D88)&gt;1500,"Attenzione, è stato superato il numero massimo di 1500 caratteri","")</f>
        <v/>
      </c>
      <c r="L88" s="116" t="s">
        <v>93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85:F85"/>
    <mergeCell ref="D88:F88"/>
  </mergeCells>
  <dataValidations count="5">
    <dataValidation type="whole" operator="lessThan" allowBlank="1" showDropDown="1" showInputMessage="1" showErrorMessage="1" errorTitle="Errore di digitazione" error="Inserire solo numeri interi o lasciare vuoto." sqref="F79 F77">
      <formula1>100000000000000</formula1>
    </dataValidation>
    <dataValidation type="textLength" allowBlank="1" showInputMessage="1" showErrorMessage="1" error="Inserire massimo 1500 caratteri" sqref="D88:F88 D85:F85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75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33 F27 F23 F49 F43 F41 F39 F45 F47 F51:F53 F63 F55 F57 F59 F61 F7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68"/>
  <sheetViews>
    <sheetView showGridLines="0" topLeftCell="B1" zoomScale="70" zoomScaleNormal="70" workbookViewId="0">
      <selection activeCell="F79" sqref="F79"/>
    </sheetView>
  </sheetViews>
  <sheetFormatPr defaultColWidth="10" defaultRowHeight="15" x14ac:dyDescent="0.35"/>
  <cols>
    <col min="1" max="1" width="7.69140625" style="117" customWidth="1"/>
    <col min="2" max="3" width="7.69140625" style="146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130" customWidth="1"/>
    <col min="8" max="9" width="10" style="41"/>
    <col min="10" max="10" width="10" style="41" customWidth="1"/>
    <col min="11" max="11" width="5.3046875" style="41" customWidth="1"/>
    <col min="12" max="12" width="7" style="41" hidden="1" customWidth="1"/>
    <col min="13" max="13" width="6.69140625" style="41" hidden="1" customWidth="1"/>
    <col min="14" max="14" width="7.15234375" style="41" hidden="1" customWidth="1"/>
    <col min="15" max="15" width="6.53515625" style="41" hidden="1" customWidth="1"/>
    <col min="16" max="16" width="10" style="41" customWidth="1"/>
    <col min="17" max="16384" width="10" style="41"/>
  </cols>
  <sheetData>
    <row r="1" spans="1:15" s="5" customFormat="1" ht="45" customHeight="1" thickBot="1" x14ac:dyDescent="0.6">
      <c r="A1" s="1" t="s">
        <v>0</v>
      </c>
      <c r="B1" s="119"/>
      <c r="C1" s="119"/>
      <c r="D1" s="2"/>
      <c r="E1" s="2"/>
      <c r="F1" s="3"/>
      <c r="G1" s="4" t="s">
        <v>1</v>
      </c>
      <c r="I1" s="6" t="s">
        <v>94</v>
      </c>
    </row>
    <row r="2" spans="1:15" s="5" customFormat="1" ht="41.5" customHeight="1" x14ac:dyDescent="0.55000000000000004">
      <c r="A2" s="7" t="s">
        <v>3</v>
      </c>
      <c r="B2" s="120"/>
      <c r="C2" s="120"/>
      <c r="D2" s="8"/>
      <c r="E2" s="9"/>
      <c r="F2" s="10"/>
      <c r="G2" s="11" t="str">
        <f>IF(AND(ISBLANK($F$23),SUM('[1]t15(2)'!$W$1:$W$65536)+SUM('[1]t15(2)'!$R$1:$R$65536)&gt;0),"Attenzione: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21"/>
      <c r="C3" s="121"/>
      <c r="D3" s="14"/>
      <c r="E3" s="15"/>
      <c r="F3" s="16"/>
      <c r="G3" s="17"/>
    </row>
    <row r="4" spans="1:15" s="5" customFormat="1" ht="16.5" customHeight="1" x14ac:dyDescent="0.4">
      <c r="A4" s="19"/>
      <c r="B4" s="122"/>
      <c r="C4" s="122"/>
      <c r="D4" s="20"/>
      <c r="E4" s="20"/>
      <c r="F4" s="20"/>
      <c r="G4" s="21" t="s">
        <v>4</v>
      </c>
    </row>
    <row r="5" spans="1:15" s="27" customFormat="1" ht="20.25" customHeight="1" thickBot="1" x14ac:dyDescent="0.45">
      <c r="A5" s="22" t="str">
        <f>[1]t1!$A$1</f>
        <v>SERVIZIO SANITARIO NAZIONALE - anno 2023</v>
      </c>
      <c r="B5" s="123"/>
      <c r="C5" s="123"/>
      <c r="D5" s="23"/>
      <c r="E5" s="24"/>
      <c r="F5" s="24"/>
      <c r="G5" s="25"/>
    </row>
    <row r="6" spans="1:15" s="5" customFormat="1" ht="20.25" customHeight="1" x14ac:dyDescent="0.4">
      <c r="B6" s="124"/>
      <c r="C6" s="124"/>
      <c r="D6" s="125" t="s">
        <v>95</v>
      </c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126"/>
      <c r="C7" s="126"/>
      <c r="D7" s="29"/>
      <c r="E7" s="29"/>
      <c r="F7" s="30"/>
      <c r="G7" s="127"/>
    </row>
    <row r="8" spans="1:15" s="27" customFormat="1" ht="30.75" customHeight="1" x14ac:dyDescent="0.4">
      <c r="A8" s="32"/>
      <c r="B8" s="128"/>
      <c r="C8" s="128"/>
      <c r="D8" s="33" t="s">
        <v>96</v>
      </c>
      <c r="G8" s="127"/>
      <c r="O8" s="34" t="s">
        <v>6</v>
      </c>
    </row>
    <row r="9" spans="1:15" s="27" customFormat="1" ht="30.75" customHeight="1" thickBot="1" x14ac:dyDescent="0.45">
      <c r="A9" s="32"/>
      <c r="B9" s="128"/>
      <c r="C9" s="128"/>
      <c r="D9" s="29"/>
      <c r="E9" s="29"/>
      <c r="F9" s="35"/>
      <c r="G9" s="129"/>
      <c r="O9" s="36">
        <f>(COUNTIF(F:F,"&lt;&gt;"&amp;"")+COUNTIF(D65,"&lt;&gt;"&amp;"")+COUNTIF(D68,"&lt;&gt;"&amp;""))</f>
        <v>19</v>
      </c>
    </row>
    <row r="10" spans="1:15" ht="4" customHeight="1" x14ac:dyDescent="0.35">
      <c r="A10" s="37"/>
      <c r="B10" s="99"/>
      <c r="C10" s="99"/>
      <c r="D10" s="38"/>
      <c r="E10" s="37"/>
      <c r="F10" s="39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131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132"/>
      <c r="C12" s="132"/>
      <c r="D12" s="48"/>
      <c r="E12" s="48"/>
      <c r="F12" s="49"/>
      <c r="G12" s="131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52" t="s">
        <v>15</v>
      </c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47" t="str">
        <f ca="1">IF(AND(F13&gt;=DATE([1]t1!$L$1,1,1),F13&lt;=TODAY()),"'"&amp;DAY(F13)&amp;"/"&amp;MONTH(F13)&amp;"/"&amp;YEAR(F13),"")</f>
        <v>'23/5/2024</v>
      </c>
    </row>
    <row r="14" spans="1:15" s="47" customFormat="1" ht="4" customHeight="1" x14ac:dyDescent="0.4">
      <c r="A14" s="50"/>
      <c r="B14" s="51"/>
      <c r="C14" s="51"/>
      <c r="D14" s="57"/>
      <c r="E14" s="48"/>
      <c r="F14" s="49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52" t="s">
        <v>17</v>
      </c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47" t="str">
        <f ca="1">IF(AND(F15&gt;=DATE([1]t1!$L$1,1,1),F15&lt;=TODAY()),"'"&amp;DAY(F15)&amp;"/"&amp;MONTH(F15)&amp;"/"&amp;YEAR(F15),"")</f>
        <v/>
      </c>
    </row>
    <row r="16" spans="1:15" s="47" customFormat="1" ht="4" customHeight="1" x14ac:dyDescent="0.4">
      <c r="A16" s="59"/>
      <c r="B16" s="60"/>
      <c r="C16" s="60"/>
      <c r="D16" s="52"/>
      <c r="E16" s="48"/>
      <c r="F16" s="49"/>
      <c r="G16" s="58"/>
    </row>
    <row r="17" spans="1:15" s="47" customFormat="1" ht="30" customHeight="1" x14ac:dyDescent="0.4">
      <c r="A17" s="50" t="s">
        <v>18</v>
      </c>
      <c r="B17" s="51" t="s">
        <v>14</v>
      </c>
      <c r="C17" s="51"/>
      <c r="D17" s="52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47" t="str">
        <f ca="1">IF(AND(F17&gt;=DATE([1]t1!$L$1,1,1),F17&lt;=TODAY()),"'"&amp;DAY(F17)&amp;"/"&amp;MONTH(F17)&amp;"/"&amp;YEAR(F17),"")</f>
        <v/>
      </c>
    </row>
    <row r="18" spans="1:15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15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72">
        <f>IF(ISNUMBER(F19),ROUND(F19,0),"")</f>
        <v>0</v>
      </c>
    </row>
    <row r="20" spans="1:15" s="47" customFormat="1" ht="4" customHeight="1" x14ac:dyDescent="0.4">
      <c r="A20" s="73"/>
      <c r="B20" s="74"/>
      <c r="C20" s="74"/>
      <c r="D20" s="48"/>
      <c r="E20" s="48"/>
      <c r="F20" s="49"/>
      <c r="G20" s="75"/>
    </row>
    <row r="21" spans="1:15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75"/>
    </row>
    <row r="22" spans="1:15" s="47" customFormat="1" ht="4" customHeight="1" x14ac:dyDescent="0.4">
      <c r="A22" s="48"/>
      <c r="B22" s="132"/>
      <c r="C22" s="132"/>
      <c r="D22" s="48"/>
      <c r="E22" s="48"/>
      <c r="F22" s="49"/>
      <c r="G22" s="67"/>
    </row>
    <row r="23" spans="1:15" s="80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F23" s="81">
        <v>501455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34">
        <f>IF(ISNUMBER(F23),ROUND(F23,0),"")</f>
        <v>501455</v>
      </c>
    </row>
    <row r="24" spans="1:15" s="80" customFormat="1" ht="6" customHeight="1" x14ac:dyDescent="0.4">
      <c r="A24" s="77"/>
      <c r="B24" s="78"/>
      <c r="C24" s="78"/>
      <c r="D24" s="79"/>
      <c r="F24" s="135"/>
      <c r="G24" s="133"/>
      <c r="L24" s="134" t="str">
        <f>LEFT(A24,3)</f>
        <v/>
      </c>
      <c r="M24" s="134" t="str">
        <f>RIGHT(A24,3)</f>
        <v/>
      </c>
      <c r="N24" s="134"/>
      <c r="O24" s="134"/>
    </row>
    <row r="25" spans="1:15" s="47" customFormat="1" ht="36.65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v>0</v>
      </c>
      <c r="G25" s="67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34" t="str">
        <f>LEFT(A25,3)</f>
        <v>LEG</v>
      </c>
      <c r="M25" s="134" t="str">
        <f>RIGHT(A25,3)</f>
        <v>425</v>
      </c>
      <c r="N25" s="134" t="str">
        <f>B25</f>
        <v>INT</v>
      </c>
      <c r="O25" s="134">
        <f>IF(ISNUMBER(F25),ROUND(F25,0),"")</f>
        <v>0</v>
      </c>
    </row>
    <row r="26" spans="1:15" s="47" customFormat="1" ht="4" customHeight="1" x14ac:dyDescent="0.4">
      <c r="A26" s="68"/>
      <c r="B26" s="68"/>
      <c r="C26" s="68"/>
      <c r="D26" s="88"/>
      <c r="E26" s="48"/>
      <c r="F26" s="49"/>
      <c r="G26" s="67"/>
      <c r="L26" s="134" t="str">
        <f>LEFT(A26,3)</f>
        <v/>
      </c>
      <c r="M26" s="134" t="str">
        <f>RIGHT(A26,3)</f>
        <v/>
      </c>
      <c r="N26" s="134"/>
      <c r="O26" s="134"/>
    </row>
    <row r="27" spans="1:15" s="47" customFormat="1" ht="30" customHeight="1" x14ac:dyDescent="0.4">
      <c r="A27" s="50" t="s">
        <v>30</v>
      </c>
      <c r="B27" s="69" t="s">
        <v>21</v>
      </c>
      <c r="C27" s="69"/>
      <c r="D27" s="89" t="s">
        <v>97</v>
      </c>
      <c r="F27" s="70">
        <v>31241</v>
      </c>
      <c r="G27" s="7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55" t="str">
        <f>LEFT(A27,3)</f>
        <v>LEG</v>
      </c>
      <c r="M27" s="55" t="str">
        <f>RIGHT(A27,3)</f>
        <v>398</v>
      </c>
      <c r="N27" s="55" t="str">
        <f>B27</f>
        <v>INT</v>
      </c>
      <c r="O27" s="72">
        <f>IF(ISNUMBER(F27),ROUND(F27,0),"")</f>
        <v>31241</v>
      </c>
    </row>
    <row r="28" spans="1:15" s="47" customFormat="1" ht="4" customHeight="1" x14ac:dyDescent="0.4">
      <c r="A28" s="68"/>
      <c r="B28" s="69"/>
      <c r="C28" s="69"/>
      <c r="D28" s="88"/>
      <c r="E28" s="48"/>
      <c r="F28" s="49"/>
      <c r="G28" s="67"/>
    </row>
    <row r="29" spans="1:15" s="47" customFormat="1" ht="30" customHeight="1" x14ac:dyDescent="0.4">
      <c r="A29" s="68" t="s">
        <v>32</v>
      </c>
      <c r="B29" s="69" t="s">
        <v>21</v>
      </c>
      <c r="C29" s="69"/>
      <c r="D29" s="89" t="s">
        <v>33</v>
      </c>
      <c r="F29" s="70">
        <v>0</v>
      </c>
      <c r="G29" s="7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55" t="str">
        <f>LEFT(A29,3)</f>
        <v>LEG</v>
      </c>
      <c r="M29" s="55" t="str">
        <f>RIGHT(A29,3)</f>
        <v>290</v>
      </c>
      <c r="N29" s="55" t="str">
        <f>B29</f>
        <v>INT</v>
      </c>
      <c r="O29" s="72">
        <f>IF(ISNUMBER(F29),ROUND(F29,0),"")</f>
        <v>0</v>
      </c>
    </row>
    <row r="30" spans="1:15" s="47" customFormat="1" ht="4" customHeight="1" x14ac:dyDescent="0.4">
      <c r="A30" s="73"/>
      <c r="B30" s="74"/>
      <c r="C30" s="74"/>
      <c r="D30" s="48"/>
      <c r="E30" s="48"/>
      <c r="F30" s="49"/>
      <c r="G30" s="67"/>
    </row>
    <row r="31" spans="1:15" s="47" customFormat="1" ht="30" customHeight="1" x14ac:dyDescent="0.4">
      <c r="A31" s="42" t="s">
        <v>34</v>
      </c>
      <c r="B31" s="42"/>
      <c r="C31" s="42"/>
      <c r="D31" s="43" t="s">
        <v>35</v>
      </c>
      <c r="E31" s="44"/>
      <c r="F31" s="45"/>
      <c r="G31" s="67"/>
    </row>
    <row r="32" spans="1:15" s="47" customFormat="1" ht="4" customHeight="1" x14ac:dyDescent="0.4">
      <c r="A32" s="68"/>
      <c r="B32" s="69"/>
      <c r="C32" s="69"/>
      <c r="D32" s="48"/>
      <c r="E32" s="48"/>
      <c r="F32" s="49"/>
      <c r="G32" s="67"/>
    </row>
    <row r="33" spans="1:15" s="47" customFormat="1" ht="30" customHeight="1" x14ac:dyDescent="0.4">
      <c r="A33" s="59" t="s">
        <v>98</v>
      </c>
      <c r="B33" s="69" t="s">
        <v>21</v>
      </c>
      <c r="C33" s="69"/>
      <c r="D33" s="46" t="s">
        <v>99</v>
      </c>
      <c r="F33" s="136">
        <f>'[1]1G'!AD80+'[1]1G'!AD81+'[1]1G'!AD83+'[1]1G'!AD84</f>
        <v>8</v>
      </c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ORG</v>
      </c>
      <c r="M33" s="55" t="str">
        <f>RIGHT(A33,3)</f>
        <v>138</v>
      </c>
      <c r="N33" s="55" t="str">
        <f>B33</f>
        <v>INT</v>
      </c>
      <c r="O33" s="72">
        <f>IF(ISNUMBER(F33),ROUND(F33,0),"")</f>
        <v>8</v>
      </c>
    </row>
    <row r="34" spans="1:15" s="47" customFormat="1" ht="4" customHeight="1" x14ac:dyDescent="0.4">
      <c r="A34" s="94"/>
      <c r="B34" s="137"/>
      <c r="C34" s="137"/>
      <c r="D34" s="48"/>
      <c r="E34" s="48"/>
      <c r="F34" s="49"/>
      <c r="G34" s="67"/>
    </row>
    <row r="35" spans="1:15" s="47" customFormat="1" ht="30" customHeight="1" x14ac:dyDescent="0.4">
      <c r="A35" s="59" t="s">
        <v>38</v>
      </c>
      <c r="B35" s="69" t="s">
        <v>21</v>
      </c>
      <c r="C35" s="69"/>
      <c r="D35" s="46" t="s">
        <v>39</v>
      </c>
      <c r="F35" s="70">
        <v>34107</v>
      </c>
      <c r="G35" s="71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55" t="str">
        <f>LEFT(A35,3)</f>
        <v>ORG</v>
      </c>
      <c r="M35" s="55" t="str">
        <f>RIGHT(A35,3)</f>
        <v>166</v>
      </c>
      <c r="N35" s="55" t="str">
        <f>B35</f>
        <v>INT</v>
      </c>
      <c r="O35" s="72">
        <f>IF(ISNUMBER(F35),ROUND(F35,0),"")</f>
        <v>34107</v>
      </c>
    </row>
    <row r="36" spans="1:15" s="47" customFormat="1" ht="4" customHeight="1" x14ac:dyDescent="0.4">
      <c r="A36" s="59"/>
      <c r="B36" s="60"/>
      <c r="C36" s="60"/>
      <c r="D36" s="95"/>
      <c r="E36" s="48"/>
      <c r="F36" s="49"/>
      <c r="G36" s="67"/>
    </row>
    <row r="37" spans="1:15" s="47" customFormat="1" ht="30" customHeight="1" x14ac:dyDescent="0.4">
      <c r="A37" s="59" t="s">
        <v>100</v>
      </c>
      <c r="B37" s="69" t="s">
        <v>21</v>
      </c>
      <c r="C37" s="69"/>
      <c r="D37" s="46" t="s">
        <v>101</v>
      </c>
      <c r="F37" s="136">
        <f>'[1]1G'!AD86+'[1]1G'!AD87</f>
        <v>2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132</v>
      </c>
      <c r="N37" s="55" t="str">
        <f>B37</f>
        <v>INT</v>
      </c>
      <c r="O37" s="72">
        <f>IF(ISNUMBER(F37),ROUND(F37,0),"")</f>
        <v>2</v>
      </c>
    </row>
    <row r="38" spans="1:15" s="47" customFormat="1" ht="4" customHeight="1" x14ac:dyDescent="0.4">
      <c r="A38" s="94"/>
      <c r="B38" s="137"/>
      <c r="C38" s="137"/>
      <c r="D38" s="48"/>
      <c r="E38" s="48"/>
      <c r="F38" s="49"/>
      <c r="G38" s="67"/>
    </row>
    <row r="39" spans="1:15" s="47" customFormat="1" ht="30" customHeight="1" x14ac:dyDescent="0.4">
      <c r="A39" s="59" t="s">
        <v>102</v>
      </c>
      <c r="B39" s="69" t="s">
        <v>21</v>
      </c>
      <c r="C39" s="69"/>
      <c r="D39" s="46" t="s">
        <v>103</v>
      </c>
      <c r="F39" s="70">
        <v>19005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143</v>
      </c>
      <c r="N39" s="55" t="str">
        <f>B39</f>
        <v>INT</v>
      </c>
      <c r="O39" s="72">
        <f>IF(ISNUMBER(F39),ROUND(F39,0),"")</f>
        <v>19005</v>
      </c>
    </row>
    <row r="40" spans="1:15" s="47" customFormat="1" ht="4" customHeight="1" x14ac:dyDescent="0.4">
      <c r="A40" s="59"/>
      <c r="B40" s="60"/>
      <c r="C40" s="60"/>
      <c r="D40" s="88"/>
      <c r="E40" s="48"/>
      <c r="F40" s="49"/>
      <c r="G40" s="67"/>
    </row>
    <row r="41" spans="1:15" s="47" customFormat="1" ht="30" customHeight="1" x14ac:dyDescent="0.4">
      <c r="A41" s="59" t="s">
        <v>104</v>
      </c>
      <c r="B41" s="69" t="s">
        <v>21</v>
      </c>
      <c r="C41" s="69"/>
      <c r="D41" s="46" t="s">
        <v>105</v>
      </c>
      <c r="F41" s="136">
        <f>'[1]1G'!AD89+'[1]1G'!AD90</f>
        <v>4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202</v>
      </c>
      <c r="N41" s="55" t="str">
        <f>B41</f>
        <v>INT</v>
      </c>
      <c r="O41" s="72">
        <f>IF(ISNUMBER(F41),ROUND(F41,0),"")</f>
        <v>4</v>
      </c>
    </row>
    <row r="42" spans="1:15" s="47" customFormat="1" ht="4" customHeight="1" x14ac:dyDescent="0.4">
      <c r="A42" s="59"/>
      <c r="B42" s="60"/>
      <c r="C42" s="60"/>
      <c r="D42" s="48"/>
      <c r="E42" s="48"/>
      <c r="F42" s="49"/>
      <c r="G42" s="67"/>
    </row>
    <row r="43" spans="1:15" s="47" customFormat="1" ht="30" customHeight="1" x14ac:dyDescent="0.4">
      <c r="A43" s="59" t="s">
        <v>106</v>
      </c>
      <c r="B43" s="69" t="s">
        <v>21</v>
      </c>
      <c r="C43" s="69"/>
      <c r="D43" s="46" t="s">
        <v>107</v>
      </c>
      <c r="F43" s="70">
        <v>11772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130</v>
      </c>
      <c r="N43" s="55" t="str">
        <f>B43</f>
        <v>INT</v>
      </c>
      <c r="O43" s="72">
        <f>IF(ISNUMBER(F43),ROUND(F43,0),"")</f>
        <v>11772</v>
      </c>
    </row>
    <row r="44" spans="1:15" s="47" customFormat="1" ht="4" customHeight="1" x14ac:dyDescent="0.4">
      <c r="A44" s="59"/>
      <c r="B44" s="60"/>
      <c r="C44" s="60"/>
      <c r="D44" s="88"/>
      <c r="E44" s="48"/>
      <c r="F44" s="49"/>
      <c r="G44" s="67"/>
    </row>
    <row r="45" spans="1:15" s="47" customFormat="1" ht="30" customHeight="1" x14ac:dyDescent="0.4">
      <c r="A45" s="59" t="s">
        <v>68</v>
      </c>
      <c r="B45" s="69" t="s">
        <v>21</v>
      </c>
      <c r="C45" s="69"/>
      <c r="D45" s="46" t="s">
        <v>69</v>
      </c>
      <c r="F45" s="70">
        <v>0</v>
      </c>
      <c r="G45" s="67"/>
      <c r="L45" s="55" t="str">
        <f>LEFT(A45,3)</f>
        <v>ORG</v>
      </c>
      <c r="M45" s="55" t="str">
        <f>RIGHT(A45,3)</f>
        <v>271</v>
      </c>
      <c r="N45" s="55" t="str">
        <f>B45</f>
        <v>INT</v>
      </c>
      <c r="O45" s="72">
        <f>IF(ISNUMBER(F45),ROUND(F45,0),"")</f>
        <v>0</v>
      </c>
    </row>
    <row r="46" spans="1:15" s="47" customFormat="1" ht="3.65" customHeight="1" x14ac:dyDescent="0.4">
      <c r="A46" s="59"/>
      <c r="B46" s="60"/>
      <c r="C46" s="60"/>
      <c r="D46" s="95"/>
      <c r="E46" s="48"/>
      <c r="F46" s="49"/>
      <c r="G46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</row>
    <row r="47" spans="1:15" s="47" customFormat="1" ht="30" customHeight="1" x14ac:dyDescent="0.4">
      <c r="A47" s="59" t="s">
        <v>70</v>
      </c>
      <c r="B47" s="69" t="s">
        <v>21</v>
      </c>
      <c r="C47" s="69"/>
      <c r="D47" s="46" t="s">
        <v>71</v>
      </c>
      <c r="F47" s="70">
        <v>0</v>
      </c>
      <c r="G47" s="67"/>
      <c r="L47" s="55" t="str">
        <f>LEFT(A47,3)</f>
        <v>ORG</v>
      </c>
      <c r="M47" s="55" t="str">
        <f>RIGHT(A47,3)</f>
        <v>272</v>
      </c>
      <c r="N47" s="55" t="str">
        <f>B47</f>
        <v>INT</v>
      </c>
      <c r="O47" s="72">
        <f>IF(ISNUMBER(F47),ROUND(F47,0),"")</f>
        <v>0</v>
      </c>
    </row>
    <row r="48" spans="1:15" s="47" customFormat="1" ht="3.65" customHeight="1" x14ac:dyDescent="0.4">
      <c r="G48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</row>
    <row r="49" spans="1:15" s="47" customFormat="1" ht="30" customHeight="1" x14ac:dyDescent="0.4">
      <c r="A49" s="42" t="s">
        <v>72</v>
      </c>
      <c r="B49" s="42"/>
      <c r="C49" s="42"/>
      <c r="D49" s="43" t="s">
        <v>73</v>
      </c>
      <c r="E49" s="44"/>
      <c r="F49" s="45"/>
      <c r="G49" s="67"/>
    </row>
    <row r="50" spans="1:15" s="47" customFormat="1" ht="4" customHeight="1" x14ac:dyDescent="0.4">
      <c r="A50" s="48"/>
      <c r="B50" s="132"/>
      <c r="C50" s="132"/>
      <c r="D50" s="48"/>
      <c r="E50" s="48"/>
      <c r="F50" s="49"/>
      <c r="G50" s="67"/>
    </row>
    <row r="51" spans="1:15" s="102" customFormat="1" ht="30" customHeight="1" x14ac:dyDescent="0.4">
      <c r="A51" s="68" t="s">
        <v>74</v>
      </c>
      <c r="B51" s="69" t="s">
        <v>21</v>
      </c>
      <c r="C51" s="69"/>
      <c r="D51" s="89" t="s">
        <v>75</v>
      </c>
      <c r="F51" s="70">
        <v>188709</v>
      </c>
      <c r="G51" s="71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H51" s="47"/>
      <c r="I51" s="47"/>
      <c r="J51" s="47"/>
      <c r="K51" s="47"/>
      <c r="L51" s="55" t="str">
        <f>LEFT(A51,3)</f>
        <v>PRD</v>
      </c>
      <c r="M51" s="55" t="str">
        <f>RIGHT(A51,3)</f>
        <v>137</v>
      </c>
      <c r="N51" s="55" t="str">
        <f>B51</f>
        <v>INT</v>
      </c>
      <c r="O51" s="72">
        <f>IF(ISNUMBER(F51),ROUND(F51,0),"")</f>
        <v>188709</v>
      </c>
    </row>
    <row r="52" spans="1:15" s="102" customFormat="1" ht="4" customHeight="1" x14ac:dyDescent="0.4">
      <c r="A52" s="68"/>
      <c r="B52" s="69"/>
      <c r="C52" s="69"/>
      <c r="D52" s="88"/>
      <c r="E52" s="88"/>
      <c r="F52" s="103"/>
      <c r="G52" s="138"/>
    </row>
    <row r="53" spans="1:15" s="102" customFormat="1" ht="30" customHeight="1" x14ac:dyDescent="0.4">
      <c r="A53" s="68" t="s">
        <v>76</v>
      </c>
      <c r="B53" s="69" t="s">
        <v>21</v>
      </c>
      <c r="C53" s="69"/>
      <c r="D53" s="89" t="s">
        <v>77</v>
      </c>
      <c r="F53" s="70">
        <v>0</v>
      </c>
      <c r="G53" s="71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H53" s="47"/>
      <c r="I53" s="47"/>
      <c r="J53" s="47"/>
      <c r="K53" s="47"/>
      <c r="L53" s="55" t="str">
        <f>LEFT(A53,3)</f>
        <v>PRD</v>
      </c>
      <c r="M53" s="55" t="str">
        <f>RIGHT(A53,3)</f>
        <v>115</v>
      </c>
      <c r="N53" s="55" t="str">
        <f>B53</f>
        <v>INT</v>
      </c>
      <c r="O53" s="72">
        <f>IF(ISNUMBER(F53),ROUND(F53,0),"")</f>
        <v>0</v>
      </c>
    </row>
    <row r="54" spans="1:15" s="102" customFormat="1" ht="4" customHeight="1" x14ac:dyDescent="0.4">
      <c r="A54" s="68"/>
      <c r="B54" s="69"/>
      <c r="C54" s="69"/>
      <c r="D54" s="88"/>
      <c r="E54" s="88"/>
      <c r="F54" s="103"/>
      <c r="G54" s="138"/>
    </row>
    <row r="55" spans="1:15" s="102" customFormat="1" ht="30" customHeight="1" x14ac:dyDescent="0.4">
      <c r="A55" s="50" t="s">
        <v>78</v>
      </c>
      <c r="B55" s="51" t="s">
        <v>79</v>
      </c>
      <c r="C55" s="139"/>
      <c r="D55" s="52" t="s">
        <v>80</v>
      </c>
      <c r="F55" s="105" t="s">
        <v>81</v>
      </c>
      <c r="G55" s="71" t="str">
        <f>IF(AND(ISBLANK(F55),C55="x",$O$9&gt;0),"Attenzione: domanda a risposta obbligatoria",IF(ISBLANK(F55),"",IF(AND(LEN(F55)=1,OR(UPPER(F55)="N",UPPER(F55)="S")),"",IF(ISBLANK(F55),"","  Errore ! Inserire S o N"))))</f>
        <v/>
      </c>
      <c r="H55" s="47"/>
      <c r="I55" s="47"/>
      <c r="J55" s="47"/>
      <c r="K55" s="47"/>
      <c r="L55" s="55" t="str">
        <f>LEFT(A55,3)</f>
        <v>PRD</v>
      </c>
      <c r="M55" s="55" t="str">
        <f>RIGHT(A55,3)</f>
        <v>480</v>
      </c>
      <c r="N55" s="55" t="str">
        <f>B55</f>
        <v>FLAG</v>
      </c>
      <c r="O55" s="72" t="str">
        <f>IF(AND(LEN(F55)=1,OR(UPPER(F55)="N",UPPER(F55)="S")),UPPER(F55),"")</f>
        <v>N</v>
      </c>
    </row>
    <row r="56" spans="1:15" s="102" customFormat="1" ht="4" customHeight="1" x14ac:dyDescent="0.4">
      <c r="A56" s="68"/>
      <c r="B56" s="69"/>
      <c r="C56" s="69"/>
      <c r="D56" s="88"/>
      <c r="E56" s="88"/>
      <c r="F56" s="103"/>
      <c r="G56" s="138"/>
    </row>
    <row r="57" spans="1:15" s="102" customFormat="1" ht="30" customHeight="1" x14ac:dyDescent="0.4">
      <c r="A57" s="50" t="s">
        <v>82</v>
      </c>
      <c r="B57" s="51" t="s">
        <v>21</v>
      </c>
      <c r="C57" s="139"/>
      <c r="D57" s="52" t="s">
        <v>83</v>
      </c>
      <c r="F57" s="105">
        <v>0</v>
      </c>
      <c r="G57" s="71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H57" s="47"/>
      <c r="I57" s="47"/>
      <c r="J57" s="47"/>
      <c r="K57" s="47"/>
      <c r="L57" s="55" t="str">
        <f>LEFT(A57,3)</f>
        <v>PRD</v>
      </c>
      <c r="M57" s="55" t="str">
        <f>RIGHT(A57,3)</f>
        <v>481</v>
      </c>
      <c r="N57" s="55" t="str">
        <f>B57</f>
        <v>INT</v>
      </c>
      <c r="O57" s="72">
        <f>IF(ISNUMBER(F57),ROUND(F57,0),"")</f>
        <v>0</v>
      </c>
    </row>
    <row r="58" spans="1:15" s="102" customFormat="1" ht="4" customHeight="1" x14ac:dyDescent="0.4">
      <c r="A58" s="50"/>
      <c r="B58" s="50"/>
      <c r="C58" s="139"/>
      <c r="D58" s="140"/>
      <c r="E58" s="88"/>
      <c r="F58" s="103"/>
      <c r="G58" s="138"/>
    </row>
    <row r="59" spans="1:15" s="102" customFormat="1" ht="30" customHeight="1" x14ac:dyDescent="0.4">
      <c r="A59" s="50" t="s">
        <v>84</v>
      </c>
      <c r="B59" s="51" t="s">
        <v>21</v>
      </c>
      <c r="C59" s="139"/>
      <c r="D59" s="52" t="s">
        <v>85</v>
      </c>
      <c r="F59" s="105">
        <v>0</v>
      </c>
      <c r="G59" s="71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H59" s="47"/>
      <c r="I59" s="47"/>
      <c r="J59" s="47"/>
      <c r="K59" s="47"/>
      <c r="L59" s="55" t="str">
        <f>LEFT(A59,3)</f>
        <v>PRD</v>
      </c>
      <c r="M59" s="55" t="str">
        <f>RIGHT(A59,3)</f>
        <v>482</v>
      </c>
      <c r="N59" s="55" t="str">
        <f>B59</f>
        <v>INT</v>
      </c>
      <c r="O59" s="72">
        <f>IF(ISNUMBER(F59),ROUND(F59,0),"")</f>
        <v>0</v>
      </c>
    </row>
    <row r="60" spans="1:15" s="102" customFormat="1" ht="4" customHeight="1" x14ac:dyDescent="0.4">
      <c r="A60" s="68"/>
      <c r="B60" s="69"/>
      <c r="C60" s="69"/>
      <c r="D60" s="88"/>
      <c r="E60" s="88"/>
      <c r="F60" s="103"/>
      <c r="G60" s="138"/>
    </row>
    <row r="61" spans="1:15" s="102" customFormat="1" ht="4" customHeight="1" x14ac:dyDescent="0.4">
      <c r="A61" s="68"/>
      <c r="B61" s="69"/>
      <c r="C61" s="69"/>
      <c r="D61" s="88"/>
      <c r="E61" s="88"/>
      <c r="F61" s="103"/>
      <c r="G61" s="141"/>
    </row>
    <row r="62" spans="1:15" s="47" customFormat="1" ht="30" customHeight="1" x14ac:dyDescent="0.4">
      <c r="A62" s="42" t="s">
        <v>86</v>
      </c>
      <c r="B62" s="42"/>
      <c r="C62" s="42"/>
      <c r="D62" s="43" t="s">
        <v>87</v>
      </c>
      <c r="E62" s="44"/>
      <c r="F62" s="45"/>
      <c r="G62" s="131"/>
    </row>
    <row r="63" spans="1:15" s="47" customFormat="1" ht="4" customHeight="1" x14ac:dyDescent="0.4">
      <c r="A63" s="106"/>
      <c r="B63" s="142"/>
      <c r="C63" s="142"/>
      <c r="D63" s="48"/>
      <c r="E63" s="48"/>
      <c r="F63" s="49"/>
      <c r="G63" s="131"/>
    </row>
    <row r="64" spans="1:15" s="47" customFormat="1" x14ac:dyDescent="0.4">
      <c r="A64" s="68" t="s">
        <v>88</v>
      </c>
      <c r="B64" s="69" t="s">
        <v>89</v>
      </c>
      <c r="C64" s="69"/>
      <c r="D64" s="48" t="s">
        <v>90</v>
      </c>
      <c r="F64" s="49"/>
      <c r="G64" s="46"/>
      <c r="L64" s="55" t="str">
        <f>LEFT(A64,3)</f>
        <v>INF</v>
      </c>
      <c r="M64" s="55" t="str">
        <f>RIGHT(A64,3)</f>
        <v>209</v>
      </c>
      <c r="N64" s="55" t="str">
        <f>B64</f>
        <v>NOTE</v>
      </c>
      <c r="O64" s="47" t="str">
        <f>IF(ISBLANK(D65),"",LEFT(D65,1500))</f>
        <v/>
      </c>
    </row>
    <row r="65" spans="1:15" s="47" customFormat="1" ht="45" customHeight="1" x14ac:dyDescent="0.4">
      <c r="A65" s="107"/>
      <c r="B65" s="143"/>
      <c r="C65" s="143"/>
      <c r="D65" s="108"/>
      <c r="E65" s="109"/>
      <c r="F65" s="110"/>
      <c r="G65" s="111" t="str">
        <f>IF(LEN(D65)&gt;1500,"Attenzione, è stato superato il numero massimo di 1500 caratteri","")</f>
        <v/>
      </c>
    </row>
    <row r="66" spans="1:15" x14ac:dyDescent="0.35">
      <c r="A66" s="112"/>
      <c r="B66" s="144"/>
      <c r="C66" s="144"/>
      <c r="D66" s="113"/>
      <c r="E66" s="113"/>
      <c r="F66" s="114"/>
    </row>
    <row r="67" spans="1:15" x14ac:dyDescent="0.35">
      <c r="A67" s="68" t="s">
        <v>91</v>
      </c>
      <c r="B67" s="69" t="s">
        <v>89</v>
      </c>
      <c r="C67" s="69"/>
      <c r="D67" s="48" t="s">
        <v>92</v>
      </c>
      <c r="F67" s="49"/>
      <c r="G67" s="46"/>
      <c r="H67" s="47"/>
      <c r="I67" s="47"/>
      <c r="J67" s="47"/>
      <c r="K67" s="47"/>
      <c r="L67" s="55" t="str">
        <f>LEFT(A67,3)</f>
        <v>INF</v>
      </c>
      <c r="M67" s="55" t="str">
        <f>RIGHT(A67,3)</f>
        <v>127</v>
      </c>
      <c r="N67" s="55" t="str">
        <f>B67</f>
        <v>NOTE</v>
      </c>
      <c r="O67" s="47" t="str">
        <f>IF(ISBLANK(D68),"",LEFT(D68,1500))</f>
        <v/>
      </c>
    </row>
    <row r="68" spans="1:15" ht="45" customHeight="1" x14ac:dyDescent="0.35">
      <c r="A68" s="115"/>
      <c r="B68" s="145"/>
      <c r="C68" s="145"/>
      <c r="D68" s="108"/>
      <c r="E68" s="109"/>
      <c r="F68" s="110"/>
      <c r="G68" s="111" t="str">
        <f>IF(LEN(D68)&gt;1500,"Attenzione, è stato superato il numero massimo di 1500 caratteri","")</f>
        <v/>
      </c>
      <c r="L68" s="116" t="s">
        <v>93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65:F65"/>
    <mergeCell ref="D68:F68"/>
  </mergeCells>
  <dataValidations count="5">
    <dataValidation type="whole" operator="lessThan" allowBlank="1" showDropDown="1" showInputMessage="1" showErrorMessage="1" errorTitle="Errore di digitazione" error="Inserire solo numeri interi o lasciare vuoto." sqref="F57 F59">
      <formula1>100000000000000</formula1>
    </dataValidation>
    <dataValidation type="textLength" allowBlank="1" showInputMessage="1" showErrorMessage="1" error="Inserire massimo 1500 caratteri" sqref="D68:F68 D65:F65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5">
      <formula1>"s,n,S,N"</formula1>
    </dataValidation>
    <dataValidation type="whole" operator="lessThan" allowBlank="1" showInputMessage="1" showErrorMessage="1" errorTitle="Errore di digitazione" error="Inserire solo numeri interi o lasciare vuoto." sqref="F19 F27 F29 F33 F37 F45 F35 F39 F43 F47 F51 F23:F25 F41 F5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IV113"/>
  <sheetViews>
    <sheetView showGridLines="0" zoomScale="70" zoomScaleNormal="70" workbookViewId="0">
      <selection activeCell="F79" sqref="F79"/>
    </sheetView>
  </sheetViews>
  <sheetFormatPr defaultColWidth="10" defaultRowHeight="15" x14ac:dyDescent="0.35"/>
  <cols>
    <col min="1" max="3" width="7.69140625" style="117" customWidth="1"/>
    <col min="4" max="4" width="139.53515625" style="41" customWidth="1"/>
    <col min="5" max="5" width="2.3046875" style="41" customWidth="1"/>
    <col min="6" max="6" width="14" style="118" bestFit="1" customWidth="1"/>
    <col min="7" max="7" width="39.53515625" style="130" customWidth="1"/>
    <col min="8" max="9" width="10" style="41"/>
    <col min="10" max="10" width="10" style="41" customWidth="1"/>
    <col min="11" max="11" width="7.3046875" style="41" customWidth="1"/>
    <col min="12" max="12" width="5.84375" style="41" hidden="1" customWidth="1"/>
    <col min="13" max="13" width="5.69140625" style="41" hidden="1" customWidth="1"/>
    <col min="14" max="14" width="5.53515625" style="41" hidden="1" customWidth="1"/>
    <col min="15" max="15" width="8.3046875" style="41" hidden="1" customWidth="1"/>
    <col min="16" max="17" width="10" style="41" customWidth="1"/>
    <col min="18" max="16384" width="10" style="41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147" t="s">
        <v>108</v>
      </c>
    </row>
    <row r="2" spans="1:15" s="5" customFormat="1" ht="41.5" customHeight="1" x14ac:dyDescent="0.55000000000000004">
      <c r="A2" s="7" t="s">
        <v>3</v>
      </c>
      <c r="B2" s="7"/>
      <c r="C2" s="7"/>
      <c r="D2" s="8"/>
      <c r="E2" s="9"/>
      <c r="F2" s="10"/>
      <c r="G2" s="11" t="str">
        <f>IF(AND(ISBLANK($F$23),SUM('[1]t15(3)'!$W$1:$W$65536)+SUM('[1]t15(3)'!$R$1:$R$65536)&gt;0),"Attenzione: è necessario compilare la domanda LEG428 !!!","OK")</f>
        <v>OK</v>
      </c>
    </row>
    <row r="3" spans="1:15" s="18" customFormat="1" ht="30" customHeight="1" thickBot="1" x14ac:dyDescent="0.45">
      <c r="A3" s="12"/>
      <c r="B3" s="13"/>
      <c r="C3" s="13"/>
      <c r="D3" s="14"/>
      <c r="E3" s="15"/>
      <c r="F3" s="16"/>
      <c r="G3" s="17"/>
    </row>
    <row r="4" spans="1:15" s="5" customFormat="1" ht="16.5" customHeight="1" x14ac:dyDescent="0.4">
      <c r="A4" s="19"/>
      <c r="B4" s="19"/>
      <c r="C4" s="19"/>
      <c r="D4" s="20"/>
      <c r="E4" s="20"/>
      <c r="F4" s="20"/>
      <c r="G4" s="21" t="s">
        <v>4</v>
      </c>
    </row>
    <row r="5" spans="1:15" s="5" customFormat="1" ht="20.25" customHeight="1" thickBot="1" x14ac:dyDescent="0.45">
      <c r="A5" s="22" t="str">
        <f>[1]t1!$A$1</f>
        <v>SERVIZIO SANITARIO NAZIONALE - anno 2023</v>
      </c>
      <c r="B5" s="22"/>
      <c r="C5" s="22"/>
      <c r="D5" s="23"/>
      <c r="E5" s="24"/>
      <c r="F5" s="24"/>
      <c r="G5" s="25"/>
    </row>
    <row r="6" spans="1:15" s="27" customFormat="1" ht="20.25" customHeight="1" x14ac:dyDescent="0.4">
      <c r="A6" s="22"/>
      <c r="B6" s="22"/>
      <c r="C6" s="22"/>
      <c r="D6" s="23"/>
      <c r="E6" s="24"/>
      <c r="F6" s="24"/>
      <c r="G6" s="26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</row>
    <row r="7" spans="1:15" s="27" customFormat="1" ht="65.25" customHeight="1" x14ac:dyDescent="0.4">
      <c r="A7" s="28"/>
      <c r="B7" s="28"/>
      <c r="C7" s="28"/>
      <c r="D7" s="29"/>
      <c r="E7" s="29"/>
      <c r="F7" s="30"/>
      <c r="G7" s="31"/>
    </row>
    <row r="8" spans="1:15" s="27" customFormat="1" ht="30.75" customHeight="1" x14ac:dyDescent="0.4">
      <c r="A8" s="32"/>
      <c r="B8" s="32"/>
      <c r="C8" s="32"/>
      <c r="D8" s="33" t="s">
        <v>109</v>
      </c>
      <c r="G8" s="31"/>
      <c r="O8" s="34" t="s">
        <v>6</v>
      </c>
    </row>
    <row r="9" spans="1:15" s="27" customFormat="1" ht="30.75" customHeight="1" thickBot="1" x14ac:dyDescent="0.45">
      <c r="A9" s="32"/>
      <c r="B9" s="32"/>
      <c r="C9" s="32"/>
      <c r="D9" s="29"/>
      <c r="E9" s="29"/>
      <c r="F9" s="35"/>
      <c r="G9" s="17"/>
      <c r="O9" s="36">
        <f>(COUNTIF(F:F,"&lt;&gt;"&amp;"")+COUNTIF(D108,"&lt;&gt;"&amp;"")+COUNTIF(D111,"&lt;&gt;"&amp;""))</f>
        <v>37</v>
      </c>
    </row>
    <row r="10" spans="1:15" ht="4" customHeight="1" x14ac:dyDescent="0.35">
      <c r="A10" s="37"/>
      <c r="B10" s="37"/>
      <c r="C10" s="37"/>
      <c r="D10" s="38"/>
      <c r="E10" s="37"/>
      <c r="F10" s="39"/>
      <c r="G10" s="148"/>
    </row>
    <row r="11" spans="1:15" s="47" customFormat="1" ht="30" customHeight="1" x14ac:dyDescent="0.4">
      <c r="A11" s="42" t="s">
        <v>7</v>
      </c>
      <c r="B11" s="42"/>
      <c r="C11" s="42"/>
      <c r="D11" s="43" t="s">
        <v>8</v>
      </c>
      <c r="E11" s="44"/>
      <c r="F11" s="45"/>
      <c r="G11" s="148"/>
      <c r="L11" s="34" t="s">
        <v>9</v>
      </c>
      <c r="M11" s="34" t="s">
        <v>10</v>
      </c>
      <c r="N11" s="34" t="s">
        <v>11</v>
      </c>
      <c r="O11" s="34" t="s">
        <v>12</v>
      </c>
    </row>
    <row r="12" spans="1:15" s="47" customFormat="1" ht="4" customHeight="1" x14ac:dyDescent="0.4">
      <c r="A12" s="48"/>
      <c r="B12" s="48"/>
      <c r="C12" s="48"/>
      <c r="D12" s="48"/>
      <c r="E12" s="48"/>
      <c r="F12" s="49"/>
      <c r="G12" s="131"/>
    </row>
    <row r="13" spans="1:15" s="47" customFormat="1" ht="30" customHeight="1" x14ac:dyDescent="0.4">
      <c r="A13" s="50" t="s">
        <v>13</v>
      </c>
      <c r="B13" s="51" t="s">
        <v>14</v>
      </c>
      <c r="C13" s="51"/>
      <c r="D13" s="79" t="s">
        <v>15</v>
      </c>
      <c r="E13" s="61"/>
      <c r="F13" s="53">
        <v>45435</v>
      </c>
      <c r="G13" s="54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55" t="str">
        <f>LEFT(A13,3)</f>
        <v>GEN</v>
      </c>
      <c r="M13" s="55" t="str">
        <f>RIGHT(A13,3)</f>
        <v>353</v>
      </c>
      <c r="N13" s="55" t="str">
        <f>B13</f>
        <v>DATE</v>
      </c>
      <c r="O13" s="56" t="str">
        <f ca="1">IF(AND(F13&gt;=DATE([1]t1!$L$1,1,1),F13&lt;=TODAY()),"'"&amp;DAY(F13)&amp;"/"&amp;MONTH(F13)&amp;"/"&amp;YEAR(F13),"")</f>
        <v>'23/5/2024</v>
      </c>
    </row>
    <row r="14" spans="1:15" s="47" customFormat="1" ht="4" customHeight="1" x14ac:dyDescent="0.4">
      <c r="A14" s="50"/>
      <c r="B14" s="51"/>
      <c r="C14" s="51"/>
      <c r="D14" s="149"/>
      <c r="E14" s="65"/>
      <c r="F14" s="66"/>
      <c r="G14" s="58"/>
    </row>
    <row r="15" spans="1:15" s="47" customFormat="1" ht="30" customHeight="1" x14ac:dyDescent="0.4">
      <c r="A15" s="50" t="s">
        <v>16</v>
      </c>
      <c r="B15" s="51" t="s">
        <v>14</v>
      </c>
      <c r="C15" s="51"/>
      <c r="D15" s="79" t="s">
        <v>17</v>
      </c>
      <c r="E15" s="61"/>
      <c r="F15" s="53"/>
      <c r="G15" s="54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55" t="str">
        <f>LEFT(A15,3)</f>
        <v>GEN</v>
      </c>
      <c r="M15" s="55" t="str">
        <f>RIGHT(A15,3)</f>
        <v>354</v>
      </c>
      <c r="N15" s="55" t="str">
        <f>B15</f>
        <v>DATE</v>
      </c>
      <c r="O15" s="56" t="str">
        <f ca="1">IF(AND(F15&gt;=DATE([1]t1!$L$1,1,1),F15&lt;=TODAY()),"'"&amp;DAY(F15)&amp;"/"&amp;MONTH(F15)&amp;"/"&amp;YEAR(F15),"")</f>
        <v/>
      </c>
    </row>
    <row r="16" spans="1:15" s="47" customFormat="1" ht="4" customHeight="1" x14ac:dyDescent="0.4">
      <c r="A16" s="50"/>
      <c r="B16" s="51"/>
      <c r="C16" s="51"/>
      <c r="D16" s="79"/>
      <c r="E16" s="61"/>
      <c r="F16" s="150"/>
      <c r="G16" s="58"/>
    </row>
    <row r="17" spans="1:26" s="47" customFormat="1" ht="30" customHeight="1" x14ac:dyDescent="0.4">
      <c r="A17" s="50" t="s">
        <v>18</v>
      </c>
      <c r="B17" s="51" t="s">
        <v>14</v>
      </c>
      <c r="C17" s="51"/>
      <c r="D17" s="79" t="s">
        <v>19</v>
      </c>
      <c r="E17" s="61"/>
      <c r="F17" s="53"/>
      <c r="G17" s="54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55" t="str">
        <f>LEFT(A17,3)</f>
        <v>GEN</v>
      </c>
      <c r="M17" s="55" t="str">
        <f>RIGHT(A17,3)</f>
        <v>355</v>
      </c>
      <c r="N17" s="55" t="str">
        <f>B17</f>
        <v>DATE</v>
      </c>
      <c r="O17" s="56" t="str">
        <f ca="1">IF(AND(F17&gt;=DATE([1]t1!$L$1,1,1),F17&lt;=TODAY()),"'"&amp;DAY(F17)&amp;"/"&amp;MONTH(F17)&amp;"/"&amp;YEAR(F17),"")</f>
        <v/>
      </c>
    </row>
    <row r="18" spans="1:26" s="47" customFormat="1" ht="4" customHeight="1" x14ac:dyDescent="0.4">
      <c r="A18" s="62"/>
      <c r="B18" s="63"/>
      <c r="C18" s="63"/>
      <c r="D18" s="64"/>
      <c r="E18" s="65"/>
      <c r="F18" s="66"/>
      <c r="G18" s="67"/>
    </row>
    <row r="19" spans="1:26" s="47" customFormat="1" ht="30" customHeight="1" x14ac:dyDescent="0.4">
      <c r="A19" s="68" t="s">
        <v>20</v>
      </c>
      <c r="B19" s="69" t="s">
        <v>21</v>
      </c>
      <c r="C19" s="69" t="s">
        <v>22</v>
      </c>
      <c r="D19" s="52" t="s">
        <v>23</v>
      </c>
      <c r="F19" s="70">
        <v>0</v>
      </c>
      <c r="G19" s="71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55" t="str">
        <f>LEFT(A19,3)</f>
        <v>GEN</v>
      </c>
      <c r="M19" s="55" t="str">
        <f>RIGHT(A19,3)</f>
        <v>195</v>
      </c>
      <c r="N19" s="55" t="str">
        <f>B19</f>
        <v>INT</v>
      </c>
      <c r="O19" s="56">
        <f>IF(ISNUMBER(F19),ROUND(F19,0),"")</f>
        <v>0</v>
      </c>
    </row>
    <row r="20" spans="1:26" s="47" customFormat="1" ht="4" customHeight="1" x14ac:dyDescent="0.4">
      <c r="A20" s="73"/>
      <c r="B20" s="73"/>
      <c r="C20" s="73"/>
      <c r="D20" s="48"/>
      <c r="E20" s="48"/>
      <c r="F20" s="49"/>
      <c r="G20" s="67"/>
    </row>
    <row r="21" spans="1:26" s="47" customFormat="1" ht="30" customHeight="1" x14ac:dyDescent="0.4">
      <c r="A21" s="42" t="s">
        <v>24</v>
      </c>
      <c r="B21" s="42"/>
      <c r="C21" s="42"/>
      <c r="D21" s="43" t="s">
        <v>25</v>
      </c>
      <c r="E21" s="44"/>
      <c r="F21" s="45"/>
      <c r="G21" s="67"/>
    </row>
    <row r="22" spans="1:26" s="47" customFormat="1" ht="4" customHeight="1" x14ac:dyDescent="0.4">
      <c r="A22" s="48"/>
      <c r="B22" s="48"/>
      <c r="C22" s="48"/>
      <c r="D22" s="48"/>
      <c r="E22" s="48"/>
      <c r="F22" s="49"/>
      <c r="G22" s="67"/>
    </row>
    <row r="23" spans="1:26" s="80" customFormat="1" ht="30" customHeight="1" x14ac:dyDescent="0.4">
      <c r="A23" s="77" t="s">
        <v>26</v>
      </c>
      <c r="B23" s="78" t="s">
        <v>21</v>
      </c>
      <c r="C23" s="78" t="s">
        <v>22</v>
      </c>
      <c r="D23" s="79" t="s">
        <v>27</v>
      </c>
      <c r="F23" s="81">
        <f>9119908+149279</f>
        <v>9269187</v>
      </c>
      <c r="G23" s="133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34" t="str">
        <f>LEFT(A23,3)</f>
        <v>LEG</v>
      </c>
      <c r="M23" s="134" t="str">
        <f>RIGHT(A23,3)</f>
        <v>428</v>
      </c>
      <c r="N23" s="134" t="str">
        <f>B23</f>
        <v>INT</v>
      </c>
      <c r="O23" s="151">
        <f>IF(ISNUMBER(F23),ROUND(F23,0),"")</f>
        <v>9269187</v>
      </c>
    </row>
    <row r="24" spans="1:26" s="47" customFormat="1" ht="4" customHeight="1" x14ac:dyDescent="0.4">
      <c r="A24" s="77"/>
      <c r="B24" s="77"/>
      <c r="C24" s="77"/>
      <c r="D24" s="149"/>
      <c r="E24" s="149"/>
      <c r="F24" s="152"/>
      <c r="G24" s="67"/>
      <c r="O24" s="61"/>
    </row>
    <row r="25" spans="1:26" s="61" customFormat="1" ht="30" customHeight="1" x14ac:dyDescent="0.4">
      <c r="A25" s="77" t="s">
        <v>28</v>
      </c>
      <c r="B25" s="78" t="s">
        <v>21</v>
      </c>
      <c r="C25" s="78"/>
      <c r="D25" s="79" t="s">
        <v>29</v>
      </c>
      <c r="E25" s="86"/>
      <c r="F25" s="87">
        <v>149279</v>
      </c>
      <c r="G25" s="153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4" t="str">
        <f>LEFT(A25,3)</f>
        <v>LEG</v>
      </c>
      <c r="M25" s="154" t="str">
        <f>RIGHT(A25,3)</f>
        <v>425</v>
      </c>
      <c r="N25" s="154" t="str">
        <f>B25</f>
        <v>INT</v>
      </c>
      <c r="O25" s="56">
        <f>IF(ISNUMBER(F25),ROUND(F25,0),"")</f>
        <v>149279</v>
      </c>
    </row>
    <row r="26" spans="1:26" s="61" customFormat="1" ht="4" customHeight="1" x14ac:dyDescent="0.4">
      <c r="A26" s="97"/>
      <c r="B26" s="97"/>
      <c r="C26" s="97"/>
      <c r="D26" s="83"/>
      <c r="E26" s="84"/>
      <c r="F26" s="85"/>
      <c r="G26" s="155"/>
      <c r="O26" s="47"/>
    </row>
    <row r="27" spans="1:26" s="61" customFormat="1" ht="30" customHeight="1" x14ac:dyDescent="0.4">
      <c r="A27" s="156" t="s">
        <v>110</v>
      </c>
      <c r="B27" s="157" t="s">
        <v>21</v>
      </c>
      <c r="C27" s="158"/>
      <c r="D27" s="159" t="s">
        <v>111</v>
      </c>
      <c r="E27" s="84"/>
      <c r="F27" s="87">
        <f>209814+183101+155341+67237</f>
        <v>615493</v>
      </c>
      <c r="G27" s="153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4" t="str">
        <f>LEFT(A27,3)</f>
        <v>LEG</v>
      </c>
      <c r="M27" s="154" t="str">
        <f>RIGHT(A27,3)</f>
        <v>452</v>
      </c>
      <c r="N27" s="154" t="str">
        <f>B27</f>
        <v>INT</v>
      </c>
      <c r="O27" s="56">
        <f>IF(ISNUMBER(F27),ROUND(F27,0),"")</f>
        <v>615493</v>
      </c>
    </row>
    <row r="28" spans="1:26" s="61" customFormat="1" ht="4" customHeight="1" x14ac:dyDescent="0.4">
      <c r="A28" s="156"/>
      <c r="B28" s="157"/>
      <c r="C28" s="158"/>
      <c r="D28" s="159"/>
      <c r="E28" s="84"/>
      <c r="F28" s="85"/>
      <c r="G28" s="155"/>
      <c r="O28" s="47"/>
    </row>
    <row r="29" spans="1:26" s="61" customFormat="1" ht="30" customHeight="1" x14ac:dyDescent="0.4">
      <c r="A29" s="77" t="s">
        <v>30</v>
      </c>
      <c r="B29" s="78" t="s">
        <v>21</v>
      </c>
      <c r="C29" s="78"/>
      <c r="D29" s="79" t="s">
        <v>97</v>
      </c>
      <c r="E29" s="86"/>
      <c r="F29" s="87">
        <f>3421774-149279</f>
        <v>3272495</v>
      </c>
      <c r="G29" s="153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4" t="str">
        <f>LEFT(A29,3)</f>
        <v>LEG</v>
      </c>
      <c r="M29" s="154" t="str">
        <f>RIGHT(A29,3)</f>
        <v>398</v>
      </c>
      <c r="N29" s="154" t="str">
        <f>B29</f>
        <v>INT</v>
      </c>
      <c r="O29" s="151">
        <f>IF(ISNUMBER(F29),ROUND(F29,0),"")</f>
        <v>3272495</v>
      </c>
    </row>
    <row r="30" spans="1:26" s="61" customFormat="1" ht="4" customHeight="1" x14ac:dyDescent="0.4">
      <c r="A30" s="77"/>
      <c r="B30" s="77"/>
      <c r="C30" s="77"/>
      <c r="D30" s="149"/>
      <c r="E30" s="149"/>
      <c r="F30" s="152"/>
      <c r="G30" s="155"/>
    </row>
    <row r="31" spans="1:26" s="47" customFormat="1" ht="30" customHeight="1" x14ac:dyDescent="0.4">
      <c r="A31" s="50" t="s">
        <v>112</v>
      </c>
      <c r="B31" s="51" t="s">
        <v>21</v>
      </c>
      <c r="C31" s="51"/>
      <c r="D31" s="52" t="s">
        <v>113</v>
      </c>
      <c r="E31" s="139"/>
      <c r="F31" s="87"/>
      <c r="G31" s="153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H31" s="61"/>
      <c r="I31" s="61"/>
      <c r="J31" s="61"/>
      <c r="K31" s="61"/>
      <c r="L31" s="154" t="str">
        <f>LEFT(A31,3)</f>
        <v>LEG</v>
      </c>
      <c r="M31" s="154" t="str">
        <f>RIGHT(A31,3)</f>
        <v>362</v>
      </c>
      <c r="N31" s="154" t="str">
        <f>B31</f>
        <v>INT</v>
      </c>
      <c r="O31" s="151" t="str">
        <f>IF(ISNUMBER(F31),ROUND(F31,0),"")</f>
        <v/>
      </c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s="47" customFormat="1" ht="4" customHeight="1" x14ac:dyDescent="0.4">
      <c r="A32" s="50"/>
      <c r="B32" s="50"/>
      <c r="C32" s="50"/>
      <c r="D32" s="57"/>
      <c r="E32" s="57"/>
      <c r="F32" s="160"/>
      <c r="G32" s="155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15" s="47" customFormat="1" ht="30" customHeight="1" x14ac:dyDescent="0.4">
      <c r="A33" s="68" t="s">
        <v>114</v>
      </c>
      <c r="B33" s="69" t="s">
        <v>21</v>
      </c>
      <c r="C33" s="69"/>
      <c r="D33" s="89" t="s">
        <v>115</v>
      </c>
      <c r="F33" s="70"/>
      <c r="G33" s="71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55" t="str">
        <f>LEFT(A33,3)</f>
        <v>LEG</v>
      </c>
      <c r="M33" s="55" t="str">
        <f>RIGHT(A33,3)</f>
        <v>364</v>
      </c>
      <c r="N33" s="55" t="str">
        <f>B33</f>
        <v>INT</v>
      </c>
      <c r="O33" s="151" t="str">
        <f>IF(ISNUMBER(F33),ROUND(F33,0),"")</f>
        <v/>
      </c>
    </row>
    <row r="34" spans="1:15" s="47" customFormat="1" ht="4" customHeight="1" x14ac:dyDescent="0.4">
      <c r="A34" s="68"/>
      <c r="B34" s="68"/>
      <c r="C34" s="68"/>
      <c r="D34" s="88"/>
      <c r="E34" s="48"/>
      <c r="F34" s="49"/>
      <c r="G34" s="67"/>
    </row>
    <row r="35" spans="1:15" s="47" customFormat="1" ht="30" customHeight="1" x14ac:dyDescent="0.4">
      <c r="A35" s="42" t="s">
        <v>34</v>
      </c>
      <c r="B35" s="42"/>
      <c r="C35" s="42"/>
      <c r="D35" s="43" t="s">
        <v>35</v>
      </c>
      <c r="E35" s="44"/>
      <c r="F35" s="45"/>
      <c r="G35" s="67"/>
    </row>
    <row r="36" spans="1:15" s="47" customFormat="1" ht="4" customHeight="1" x14ac:dyDescent="0.4">
      <c r="A36" s="48"/>
      <c r="B36" s="48"/>
      <c r="C36" s="48"/>
      <c r="D36" s="48"/>
      <c r="E36" s="48"/>
      <c r="F36" s="49"/>
      <c r="G36" s="67"/>
    </row>
    <row r="37" spans="1:15" s="47" customFormat="1" ht="30" customHeight="1" x14ac:dyDescent="0.4">
      <c r="A37" s="59" t="s">
        <v>116</v>
      </c>
      <c r="B37" s="60" t="s">
        <v>21</v>
      </c>
      <c r="C37" s="161"/>
      <c r="D37" s="89" t="s">
        <v>117</v>
      </c>
      <c r="E37" s="102"/>
      <c r="F37" s="70">
        <v>0</v>
      </c>
      <c r="G37" s="71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55" t="str">
        <f>LEFT(A37,3)</f>
        <v>ORG</v>
      </c>
      <c r="M37" s="55" t="str">
        <f>RIGHT(A37,3)</f>
        <v>495</v>
      </c>
      <c r="N37" s="55" t="str">
        <f>B37</f>
        <v>INT</v>
      </c>
      <c r="O37" s="56">
        <f>IF(ISNUMBER(F37),ROUND(F37,0),"")</f>
        <v>0</v>
      </c>
    </row>
    <row r="38" spans="1:15" s="47" customFormat="1" ht="4" customHeight="1" x14ac:dyDescent="0.4">
      <c r="A38" s="94"/>
      <c r="B38" s="94"/>
      <c r="C38" s="161"/>
      <c r="D38" s="88"/>
      <c r="E38" s="88"/>
      <c r="F38" s="49"/>
      <c r="G38" s="67"/>
    </row>
    <row r="39" spans="1:15" s="47" customFormat="1" ht="30" customHeight="1" x14ac:dyDescent="0.4">
      <c r="A39" s="59" t="s">
        <v>118</v>
      </c>
      <c r="B39" s="60" t="s">
        <v>21</v>
      </c>
      <c r="C39" s="161"/>
      <c r="D39" s="89" t="s">
        <v>119</v>
      </c>
      <c r="E39" s="102"/>
      <c r="F39" s="70">
        <v>0</v>
      </c>
      <c r="G39" s="71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55" t="str">
        <f>LEFT(A39,3)</f>
        <v>ORG</v>
      </c>
      <c r="M39" s="55" t="str">
        <f>RIGHT(A39,3)</f>
        <v>496</v>
      </c>
      <c r="N39" s="55" t="str">
        <f>B39</f>
        <v>INT</v>
      </c>
      <c r="O39" s="56">
        <f>IF(ISNUMBER(F39),ROUND(F39,0),"")</f>
        <v>0</v>
      </c>
    </row>
    <row r="40" spans="1:15" s="47" customFormat="1" ht="4" customHeight="1" x14ac:dyDescent="0.4">
      <c r="A40" s="59"/>
      <c r="B40" s="59"/>
      <c r="C40" s="161"/>
      <c r="D40" s="88"/>
      <c r="E40" s="88"/>
      <c r="F40" s="49"/>
      <c r="G40" s="67"/>
    </row>
    <row r="41" spans="1:15" s="47" customFormat="1" ht="30" customHeight="1" x14ac:dyDescent="0.4">
      <c r="A41" s="59" t="s">
        <v>120</v>
      </c>
      <c r="B41" s="60" t="s">
        <v>21</v>
      </c>
      <c r="C41" s="161"/>
      <c r="D41" s="89" t="s">
        <v>121</v>
      </c>
      <c r="E41" s="102"/>
      <c r="F41" s="70">
        <v>12</v>
      </c>
      <c r="G41" s="71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55" t="str">
        <f>LEFT(A41,3)</f>
        <v>ORG</v>
      </c>
      <c r="M41" s="55" t="str">
        <f>RIGHT(A41,3)</f>
        <v>497</v>
      </c>
      <c r="N41" s="55" t="str">
        <f>B41</f>
        <v>INT</v>
      </c>
      <c r="O41" s="56">
        <f>IF(ISNUMBER(F41),ROUND(F41,0),"")</f>
        <v>12</v>
      </c>
    </row>
    <row r="42" spans="1:15" s="47" customFormat="1" ht="4" customHeight="1" x14ac:dyDescent="0.4">
      <c r="A42" s="59"/>
      <c r="B42" s="59"/>
      <c r="C42" s="161"/>
      <c r="D42" s="88"/>
      <c r="E42" s="88"/>
      <c r="F42" s="49"/>
      <c r="G42" s="67"/>
    </row>
    <row r="43" spans="1:15" s="47" customFormat="1" ht="30" customHeight="1" x14ac:dyDescent="0.4">
      <c r="A43" s="59" t="s">
        <v>122</v>
      </c>
      <c r="B43" s="60" t="s">
        <v>21</v>
      </c>
      <c r="C43" s="161"/>
      <c r="D43" s="89" t="s">
        <v>123</v>
      </c>
      <c r="E43" s="102"/>
      <c r="F43" s="70">
        <v>9833</v>
      </c>
      <c r="G43" s="71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55" t="str">
        <f>LEFT(A43,3)</f>
        <v>ORG</v>
      </c>
      <c r="M43" s="55" t="str">
        <f>RIGHT(A43,3)</f>
        <v>498</v>
      </c>
      <c r="N43" s="55" t="str">
        <f>B43</f>
        <v>INT</v>
      </c>
      <c r="O43" s="56">
        <f>IF(ISNUMBER(F43),ROUND(F43,0),"")</f>
        <v>9833</v>
      </c>
    </row>
    <row r="44" spans="1:15" s="47" customFormat="1" ht="4" customHeight="1" x14ac:dyDescent="0.4">
      <c r="A44" s="59"/>
      <c r="B44" s="59"/>
      <c r="C44" s="161"/>
      <c r="D44" s="88"/>
      <c r="E44" s="88"/>
      <c r="F44" s="49"/>
      <c r="G44" s="67"/>
    </row>
    <row r="45" spans="1:15" s="47" customFormat="1" ht="30" customHeight="1" x14ac:dyDescent="0.4">
      <c r="A45" s="59" t="s">
        <v>124</v>
      </c>
      <c r="B45" s="60" t="s">
        <v>21</v>
      </c>
      <c r="C45" s="161"/>
      <c r="D45" s="89" t="s">
        <v>125</v>
      </c>
      <c r="E45" s="102"/>
      <c r="F45" s="70">
        <v>53</v>
      </c>
      <c r="G45" s="71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55" t="str">
        <f>LEFT(A45,3)</f>
        <v>ORG</v>
      </c>
      <c r="M45" s="55" t="str">
        <f>RIGHT(A45,3)</f>
        <v>499</v>
      </c>
      <c r="N45" s="55" t="str">
        <f>B45</f>
        <v>INT</v>
      </c>
      <c r="O45" s="56">
        <f>IF(ISNUMBER(F45),ROUND(F45,0),"")</f>
        <v>53</v>
      </c>
    </row>
    <row r="46" spans="1:15" s="47" customFormat="1" ht="4" customHeight="1" x14ac:dyDescent="0.4">
      <c r="A46" s="59"/>
      <c r="B46" s="59"/>
      <c r="C46" s="161"/>
      <c r="D46" s="88"/>
      <c r="E46" s="88"/>
      <c r="F46" s="49"/>
      <c r="G46" s="67"/>
    </row>
    <row r="47" spans="1:15" s="47" customFormat="1" ht="30.65" customHeight="1" x14ac:dyDescent="0.4">
      <c r="A47" s="59" t="s">
        <v>126</v>
      </c>
      <c r="B47" s="60" t="s">
        <v>21</v>
      </c>
      <c r="C47" s="161"/>
      <c r="D47" s="89" t="s">
        <v>127</v>
      </c>
      <c r="E47" s="102"/>
      <c r="F47" s="70">
        <v>4816</v>
      </c>
      <c r="G47" s="71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55" t="str">
        <f>LEFT(A47,3)</f>
        <v>ORG</v>
      </c>
      <c r="M47" s="55" t="str">
        <f>RIGHT(A47,3)</f>
        <v>500</v>
      </c>
      <c r="N47" s="55" t="str">
        <f>B47</f>
        <v>INT</v>
      </c>
      <c r="O47" s="56">
        <f>IF(ISNUMBER(F47),ROUND(F47,0),"")</f>
        <v>4816</v>
      </c>
    </row>
    <row r="48" spans="1:15" s="47" customFormat="1" ht="3.65" customHeight="1" x14ac:dyDescent="0.4">
      <c r="A48" s="59"/>
      <c r="B48" s="59"/>
      <c r="C48" s="59"/>
      <c r="D48" s="88"/>
      <c r="E48" s="48"/>
      <c r="F48" s="49"/>
      <c r="G48" s="71"/>
      <c r="L48" s="55"/>
      <c r="M48" s="55"/>
      <c r="N48" s="55"/>
      <c r="O48" s="56"/>
    </row>
    <row r="49" spans="1:256" s="47" customFormat="1" ht="30" customHeight="1" x14ac:dyDescent="0.4">
      <c r="A49" s="59" t="s">
        <v>128</v>
      </c>
      <c r="B49" s="60" t="s">
        <v>21</v>
      </c>
      <c r="C49" s="161"/>
      <c r="D49" s="89" t="s">
        <v>129</v>
      </c>
      <c r="E49" s="48"/>
      <c r="F49" s="70">
        <v>2</v>
      </c>
      <c r="G49" s="71" t="str">
        <f t="shared" ref="G49:G60" si="0"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55" t="str">
        <f t="shared" ref="L49:L59" si="1">LEFT(A49,3)</f>
        <v>ORG</v>
      </c>
      <c r="M49" s="55" t="str">
        <f t="shared" ref="M49:M59" si="2">RIGHT(A49,3)</f>
        <v>501</v>
      </c>
      <c r="N49" s="55" t="str">
        <f t="shared" ref="N49:N59" si="3">B49</f>
        <v>INT</v>
      </c>
      <c r="O49" s="56">
        <f t="shared" ref="O49:O59" si="4">IF(ISNUMBER(F49),ROUND(F49,0),"")</f>
        <v>2</v>
      </c>
    </row>
    <row r="50" spans="1:256" s="47" customFormat="1" ht="3.65" customHeight="1" x14ac:dyDescent="0.4">
      <c r="A50" s="59"/>
      <c r="B50" s="59"/>
      <c r="C50" s="161"/>
      <c r="D50" s="88"/>
      <c r="E50" s="48"/>
      <c r="F50" s="49"/>
      <c r="G50" s="71"/>
      <c r="L50" s="55"/>
      <c r="M50" s="55"/>
      <c r="N50" s="55"/>
      <c r="O50" s="56"/>
    </row>
    <row r="51" spans="1:256" s="47" customFormat="1" ht="30" customHeight="1" x14ac:dyDescent="0.4">
      <c r="A51" s="59" t="s">
        <v>130</v>
      </c>
      <c r="B51" s="60" t="s">
        <v>21</v>
      </c>
      <c r="C51" s="161"/>
      <c r="D51" s="89" t="s">
        <v>131</v>
      </c>
      <c r="E51" s="48"/>
      <c r="F51" s="70">
        <v>11430</v>
      </c>
      <c r="G51" s="71" t="str">
        <f t="shared" si="0"/>
        <v/>
      </c>
      <c r="L51" s="55" t="str">
        <f t="shared" si="1"/>
        <v>ORG</v>
      </c>
      <c r="M51" s="55" t="str">
        <f t="shared" si="2"/>
        <v>502</v>
      </c>
      <c r="N51" s="55" t="str">
        <f t="shared" si="3"/>
        <v>INT</v>
      </c>
      <c r="O51" s="56">
        <f t="shared" si="4"/>
        <v>11430</v>
      </c>
    </row>
    <row r="52" spans="1:256" s="47" customFormat="1" ht="3.65" customHeight="1" x14ac:dyDescent="0.4">
      <c r="A52" s="59"/>
      <c r="B52" s="59"/>
      <c r="C52" s="161"/>
      <c r="D52" s="88"/>
      <c r="E52" s="48"/>
      <c r="F52" s="49"/>
      <c r="G52" s="71"/>
      <c r="L52" s="55"/>
      <c r="M52" s="55"/>
      <c r="N52" s="55"/>
      <c r="O52" s="56"/>
    </row>
    <row r="53" spans="1:256" s="47" customFormat="1" ht="30" customHeight="1" x14ac:dyDescent="0.4">
      <c r="A53" s="59" t="s">
        <v>132</v>
      </c>
      <c r="B53" s="60" t="s">
        <v>21</v>
      </c>
      <c r="C53" s="161"/>
      <c r="D53" s="89" t="s">
        <v>133</v>
      </c>
      <c r="E53" s="59"/>
      <c r="F53" s="70">
        <v>11</v>
      </c>
      <c r="G53" s="71" t="str">
        <f t="shared" si="0"/>
        <v/>
      </c>
      <c r="H53" s="88"/>
      <c r="I53" s="59"/>
      <c r="J53" s="59"/>
      <c r="K53" s="59"/>
      <c r="L53" s="55" t="str">
        <f t="shared" si="1"/>
        <v>ORG</v>
      </c>
      <c r="M53" s="55" t="str">
        <f t="shared" si="2"/>
        <v>503</v>
      </c>
      <c r="N53" s="55" t="str">
        <f t="shared" si="3"/>
        <v>INT</v>
      </c>
      <c r="O53" s="56">
        <f t="shared" si="4"/>
        <v>11</v>
      </c>
      <c r="P53" s="88"/>
      <c r="Q53" s="59"/>
      <c r="R53" s="59"/>
      <c r="S53" s="59"/>
      <c r="T53" s="88"/>
      <c r="U53" s="59"/>
      <c r="V53" s="59"/>
      <c r="W53" s="59"/>
      <c r="X53" s="88"/>
      <c r="Y53" s="59"/>
      <c r="Z53" s="59"/>
      <c r="AA53" s="59"/>
      <c r="AB53" s="88"/>
      <c r="AC53" s="59"/>
      <c r="AD53" s="59"/>
      <c r="AE53" s="59"/>
      <c r="AF53" s="88"/>
      <c r="AG53" s="59"/>
      <c r="AH53" s="59"/>
      <c r="AI53" s="59"/>
      <c r="AJ53" s="88"/>
      <c r="AK53" s="59"/>
      <c r="AL53" s="59"/>
      <c r="AM53" s="59"/>
      <c r="AN53" s="88"/>
      <c r="AO53" s="59"/>
      <c r="AP53" s="59"/>
      <c r="AQ53" s="59"/>
      <c r="AR53" s="88"/>
      <c r="AS53" s="59"/>
      <c r="AT53" s="59"/>
      <c r="AU53" s="59"/>
      <c r="AV53" s="88"/>
      <c r="AW53" s="59"/>
      <c r="AX53" s="59"/>
      <c r="AY53" s="59"/>
      <c r="AZ53" s="88"/>
      <c r="BA53" s="59"/>
      <c r="BB53" s="59"/>
      <c r="BC53" s="59"/>
      <c r="BD53" s="88"/>
      <c r="BE53" s="59"/>
      <c r="BF53" s="59"/>
      <c r="BG53" s="59"/>
      <c r="BH53" s="88"/>
      <c r="BI53" s="59"/>
      <c r="BJ53" s="59"/>
      <c r="BK53" s="59"/>
      <c r="BL53" s="88"/>
      <c r="BM53" s="59"/>
      <c r="BN53" s="59"/>
      <c r="BO53" s="59"/>
      <c r="BP53" s="88"/>
      <c r="BQ53" s="59"/>
      <c r="BR53" s="59"/>
      <c r="BS53" s="59"/>
      <c r="BT53" s="88"/>
      <c r="BU53" s="59"/>
      <c r="BV53" s="59"/>
      <c r="BW53" s="59"/>
      <c r="BX53" s="88"/>
      <c r="BY53" s="59"/>
      <c r="BZ53" s="59"/>
      <c r="CA53" s="59"/>
      <c r="CB53" s="88"/>
      <c r="CC53" s="59"/>
      <c r="CD53" s="59"/>
      <c r="CE53" s="59"/>
      <c r="CF53" s="88"/>
      <c r="CG53" s="59"/>
      <c r="CH53" s="59"/>
      <c r="CI53" s="59"/>
      <c r="CJ53" s="88"/>
      <c r="CK53" s="59"/>
      <c r="CL53" s="59"/>
      <c r="CM53" s="59"/>
      <c r="CN53" s="88"/>
      <c r="CO53" s="59"/>
      <c r="CP53" s="59"/>
      <c r="CQ53" s="59"/>
      <c r="CR53" s="88"/>
      <c r="CS53" s="59"/>
      <c r="CT53" s="59"/>
      <c r="CU53" s="59"/>
      <c r="CV53" s="88"/>
      <c r="CW53" s="59"/>
      <c r="CX53" s="59"/>
      <c r="CY53" s="59"/>
      <c r="CZ53" s="88"/>
      <c r="DA53" s="59"/>
      <c r="DB53" s="59"/>
      <c r="DC53" s="59"/>
      <c r="DD53" s="88"/>
      <c r="DE53" s="59"/>
      <c r="DF53" s="59"/>
      <c r="DG53" s="59"/>
      <c r="DH53" s="88"/>
      <c r="DI53" s="59"/>
      <c r="DJ53" s="59"/>
      <c r="DK53" s="59"/>
      <c r="DL53" s="88"/>
      <c r="DM53" s="59"/>
      <c r="DN53" s="59"/>
      <c r="DO53" s="59"/>
      <c r="DP53" s="88"/>
      <c r="DQ53" s="59"/>
      <c r="DR53" s="59"/>
      <c r="DS53" s="59"/>
      <c r="DT53" s="88"/>
      <c r="DU53" s="59"/>
      <c r="DV53" s="59"/>
      <c r="DW53" s="59"/>
      <c r="DX53" s="88"/>
      <c r="DY53" s="59"/>
      <c r="DZ53" s="59"/>
      <c r="EA53" s="59"/>
      <c r="EB53" s="88"/>
      <c r="EC53" s="59"/>
      <c r="ED53" s="59"/>
      <c r="EE53" s="59"/>
      <c r="EF53" s="88"/>
      <c r="EG53" s="59"/>
      <c r="EH53" s="59"/>
      <c r="EI53" s="59"/>
      <c r="EJ53" s="88"/>
      <c r="EK53" s="59"/>
      <c r="EL53" s="59"/>
      <c r="EM53" s="59"/>
      <c r="EN53" s="88"/>
      <c r="EO53" s="59"/>
      <c r="EP53" s="59"/>
      <c r="EQ53" s="59"/>
      <c r="ER53" s="88"/>
      <c r="ES53" s="59"/>
      <c r="ET53" s="59"/>
      <c r="EU53" s="59"/>
      <c r="EV53" s="88"/>
      <c r="EW53" s="59"/>
      <c r="EX53" s="59"/>
      <c r="EY53" s="59"/>
      <c r="EZ53" s="88"/>
      <c r="FA53" s="59"/>
      <c r="FB53" s="59"/>
      <c r="FC53" s="59"/>
      <c r="FD53" s="88"/>
      <c r="FE53" s="59"/>
      <c r="FF53" s="59"/>
      <c r="FG53" s="59"/>
      <c r="FH53" s="88"/>
      <c r="FI53" s="59"/>
      <c r="FJ53" s="59"/>
      <c r="FK53" s="59"/>
      <c r="FL53" s="88"/>
      <c r="FM53" s="59"/>
      <c r="FN53" s="59"/>
      <c r="FO53" s="59"/>
      <c r="FP53" s="88"/>
      <c r="FQ53" s="59"/>
      <c r="FR53" s="59"/>
      <c r="FS53" s="59"/>
      <c r="FT53" s="88"/>
      <c r="FU53" s="59"/>
      <c r="FV53" s="59"/>
      <c r="FW53" s="59"/>
      <c r="FX53" s="88"/>
      <c r="FY53" s="59"/>
      <c r="FZ53" s="59"/>
      <c r="GA53" s="59"/>
      <c r="GB53" s="88"/>
      <c r="GC53" s="59"/>
      <c r="GD53" s="59"/>
      <c r="GE53" s="59"/>
      <c r="GF53" s="88"/>
      <c r="GG53" s="59"/>
      <c r="GH53" s="59"/>
      <c r="GI53" s="59"/>
      <c r="GJ53" s="88"/>
      <c r="GK53" s="59"/>
      <c r="GL53" s="59"/>
      <c r="GM53" s="59"/>
      <c r="GN53" s="88"/>
      <c r="GO53" s="59"/>
      <c r="GP53" s="59"/>
      <c r="GQ53" s="59"/>
      <c r="GR53" s="88"/>
      <c r="GS53" s="59"/>
      <c r="GT53" s="59"/>
      <c r="GU53" s="59"/>
      <c r="GV53" s="88"/>
      <c r="GW53" s="59"/>
      <c r="GX53" s="59"/>
      <c r="GY53" s="59"/>
      <c r="GZ53" s="88"/>
      <c r="HA53" s="59"/>
      <c r="HB53" s="59"/>
      <c r="HC53" s="59"/>
      <c r="HD53" s="88"/>
      <c r="HE53" s="59"/>
      <c r="HF53" s="59"/>
      <c r="HG53" s="59"/>
      <c r="HH53" s="88"/>
      <c r="HI53" s="59"/>
      <c r="HJ53" s="59"/>
      <c r="HK53" s="59"/>
      <c r="HL53" s="88"/>
      <c r="HM53" s="59"/>
      <c r="HN53" s="59"/>
      <c r="HO53" s="59"/>
      <c r="HP53" s="88"/>
      <c r="HQ53" s="59"/>
      <c r="HR53" s="59"/>
      <c r="HS53" s="59"/>
      <c r="HT53" s="88"/>
      <c r="HU53" s="59"/>
      <c r="HV53" s="59"/>
      <c r="HW53" s="59"/>
      <c r="HX53" s="88"/>
      <c r="HY53" s="59"/>
      <c r="HZ53" s="59"/>
      <c r="IA53" s="59"/>
      <c r="IB53" s="88"/>
      <c r="IC53" s="59"/>
      <c r="ID53" s="59"/>
      <c r="IE53" s="59"/>
      <c r="IF53" s="88"/>
      <c r="IG53" s="59"/>
      <c r="IH53" s="59"/>
      <c r="II53" s="59"/>
      <c r="IJ53" s="88"/>
      <c r="IK53" s="59"/>
      <c r="IL53" s="59"/>
      <c r="IM53" s="59"/>
      <c r="IN53" s="88"/>
      <c r="IO53" s="59"/>
      <c r="IP53" s="59"/>
      <c r="IQ53" s="59"/>
      <c r="IR53" s="88"/>
      <c r="IS53" s="59"/>
      <c r="IT53" s="59"/>
      <c r="IU53" s="59"/>
      <c r="IV53" s="88"/>
    </row>
    <row r="54" spans="1:256" s="47" customFormat="1" ht="3.65" customHeight="1" x14ac:dyDescent="0.4">
      <c r="A54" s="59"/>
      <c r="B54" s="59"/>
      <c r="C54" s="161"/>
      <c r="D54" s="88"/>
      <c r="E54" s="59"/>
      <c r="F54" s="59"/>
      <c r="G54" s="71"/>
      <c r="H54" s="88"/>
      <c r="I54" s="59"/>
      <c r="J54" s="59"/>
      <c r="K54" s="59"/>
      <c r="L54" s="55"/>
      <c r="M54" s="55"/>
      <c r="N54" s="55"/>
      <c r="O54" s="56"/>
      <c r="P54" s="88"/>
      <c r="Q54" s="59"/>
      <c r="R54" s="59"/>
      <c r="S54" s="59"/>
      <c r="T54" s="88"/>
      <c r="U54" s="59"/>
      <c r="V54" s="59"/>
      <c r="W54" s="59"/>
      <c r="X54" s="88"/>
      <c r="Y54" s="59"/>
      <c r="Z54" s="59"/>
      <c r="AA54" s="59"/>
      <c r="AB54" s="88"/>
      <c r="AC54" s="59"/>
      <c r="AD54" s="59"/>
      <c r="AE54" s="59"/>
      <c r="AF54" s="88"/>
      <c r="AG54" s="59"/>
      <c r="AH54" s="59"/>
      <c r="AI54" s="59"/>
      <c r="AJ54" s="88"/>
      <c r="AK54" s="59"/>
      <c r="AL54" s="59"/>
      <c r="AM54" s="59"/>
      <c r="AN54" s="88"/>
      <c r="AO54" s="59"/>
      <c r="AP54" s="59"/>
      <c r="AQ54" s="59"/>
      <c r="AR54" s="88"/>
      <c r="AS54" s="59"/>
      <c r="AT54" s="59"/>
      <c r="AU54" s="59"/>
      <c r="AV54" s="88"/>
      <c r="AW54" s="59"/>
      <c r="AX54" s="59"/>
      <c r="AY54" s="59"/>
      <c r="AZ54" s="88"/>
      <c r="BA54" s="59"/>
      <c r="BB54" s="59"/>
      <c r="BC54" s="59"/>
      <c r="BD54" s="88"/>
      <c r="BE54" s="59"/>
      <c r="BF54" s="59"/>
      <c r="BG54" s="59"/>
      <c r="BH54" s="88"/>
      <c r="BI54" s="59"/>
      <c r="BJ54" s="59"/>
      <c r="BK54" s="59"/>
      <c r="BL54" s="88"/>
      <c r="BM54" s="59"/>
      <c r="BN54" s="59"/>
      <c r="BO54" s="59"/>
      <c r="BP54" s="88"/>
      <c r="BQ54" s="59"/>
      <c r="BR54" s="59"/>
      <c r="BS54" s="59"/>
      <c r="BT54" s="88"/>
      <c r="BU54" s="59"/>
      <c r="BV54" s="59"/>
      <c r="BW54" s="59"/>
      <c r="BX54" s="88"/>
      <c r="BY54" s="59"/>
      <c r="BZ54" s="59"/>
      <c r="CA54" s="59"/>
      <c r="CB54" s="88"/>
      <c r="CC54" s="59"/>
      <c r="CD54" s="59"/>
      <c r="CE54" s="59"/>
      <c r="CF54" s="88"/>
      <c r="CG54" s="59"/>
      <c r="CH54" s="59"/>
      <c r="CI54" s="59"/>
      <c r="CJ54" s="88"/>
      <c r="CK54" s="59"/>
      <c r="CL54" s="59"/>
      <c r="CM54" s="59"/>
      <c r="CN54" s="88"/>
      <c r="CO54" s="59"/>
      <c r="CP54" s="59"/>
      <c r="CQ54" s="59"/>
      <c r="CR54" s="88"/>
      <c r="CS54" s="59"/>
      <c r="CT54" s="59"/>
      <c r="CU54" s="59"/>
      <c r="CV54" s="88"/>
      <c r="CW54" s="59"/>
      <c r="CX54" s="59"/>
      <c r="CY54" s="59"/>
      <c r="CZ54" s="88"/>
      <c r="DA54" s="59"/>
      <c r="DB54" s="59"/>
      <c r="DC54" s="59"/>
      <c r="DD54" s="88"/>
      <c r="DE54" s="59"/>
      <c r="DF54" s="59"/>
      <c r="DG54" s="59"/>
      <c r="DH54" s="88"/>
      <c r="DI54" s="59"/>
      <c r="DJ54" s="59"/>
      <c r="DK54" s="59"/>
      <c r="DL54" s="88"/>
      <c r="DM54" s="59"/>
      <c r="DN54" s="59"/>
      <c r="DO54" s="59"/>
      <c r="DP54" s="88"/>
      <c r="DQ54" s="59"/>
      <c r="DR54" s="59"/>
      <c r="DS54" s="59"/>
      <c r="DT54" s="88"/>
      <c r="DU54" s="59"/>
      <c r="DV54" s="59"/>
      <c r="DW54" s="59"/>
      <c r="DX54" s="88"/>
      <c r="DY54" s="59"/>
      <c r="DZ54" s="59"/>
      <c r="EA54" s="59"/>
      <c r="EB54" s="88"/>
      <c r="EC54" s="59"/>
      <c r="ED54" s="59"/>
      <c r="EE54" s="59"/>
      <c r="EF54" s="88"/>
      <c r="EG54" s="59"/>
      <c r="EH54" s="59"/>
      <c r="EI54" s="59"/>
      <c r="EJ54" s="88"/>
      <c r="EK54" s="59"/>
      <c r="EL54" s="59"/>
      <c r="EM54" s="59"/>
      <c r="EN54" s="88"/>
      <c r="EO54" s="59"/>
      <c r="EP54" s="59"/>
      <c r="EQ54" s="59"/>
      <c r="ER54" s="88"/>
      <c r="ES54" s="59"/>
      <c r="ET54" s="59"/>
      <c r="EU54" s="59"/>
      <c r="EV54" s="88"/>
      <c r="EW54" s="59"/>
      <c r="EX54" s="59"/>
      <c r="EY54" s="59"/>
      <c r="EZ54" s="88"/>
      <c r="FA54" s="59"/>
      <c r="FB54" s="59"/>
      <c r="FC54" s="59"/>
      <c r="FD54" s="88"/>
      <c r="FE54" s="59"/>
      <c r="FF54" s="59"/>
      <c r="FG54" s="59"/>
      <c r="FH54" s="88"/>
      <c r="FI54" s="59"/>
      <c r="FJ54" s="59"/>
      <c r="FK54" s="59"/>
      <c r="FL54" s="88"/>
      <c r="FM54" s="59"/>
      <c r="FN54" s="59"/>
      <c r="FO54" s="59"/>
      <c r="FP54" s="88"/>
      <c r="FQ54" s="59"/>
      <c r="FR54" s="59"/>
      <c r="FS54" s="59"/>
      <c r="FT54" s="88"/>
      <c r="FU54" s="59"/>
      <c r="FV54" s="59"/>
      <c r="FW54" s="59"/>
      <c r="FX54" s="88"/>
      <c r="FY54" s="59"/>
      <c r="FZ54" s="59"/>
      <c r="GA54" s="59"/>
      <c r="GB54" s="88"/>
      <c r="GC54" s="59"/>
      <c r="GD54" s="59"/>
      <c r="GE54" s="59"/>
      <c r="GF54" s="88"/>
      <c r="GG54" s="59"/>
      <c r="GH54" s="59"/>
      <c r="GI54" s="59"/>
      <c r="GJ54" s="88"/>
      <c r="GK54" s="59"/>
      <c r="GL54" s="59"/>
      <c r="GM54" s="59"/>
      <c r="GN54" s="88"/>
      <c r="GO54" s="59"/>
      <c r="GP54" s="59"/>
      <c r="GQ54" s="59"/>
      <c r="GR54" s="88"/>
      <c r="GS54" s="59"/>
      <c r="GT54" s="59"/>
      <c r="GU54" s="59"/>
      <c r="GV54" s="88"/>
      <c r="GW54" s="59"/>
      <c r="GX54" s="59"/>
      <c r="GY54" s="59"/>
      <c r="GZ54" s="88"/>
      <c r="HA54" s="59"/>
      <c r="HB54" s="59"/>
      <c r="HC54" s="59"/>
      <c r="HD54" s="88"/>
      <c r="HE54" s="59"/>
      <c r="HF54" s="59"/>
      <c r="HG54" s="59"/>
      <c r="HH54" s="88"/>
      <c r="HI54" s="59"/>
      <c r="HJ54" s="59"/>
      <c r="HK54" s="59"/>
      <c r="HL54" s="88"/>
      <c r="HM54" s="59"/>
      <c r="HN54" s="59"/>
      <c r="HO54" s="59"/>
      <c r="HP54" s="88"/>
      <c r="HQ54" s="59"/>
      <c r="HR54" s="59"/>
      <c r="HS54" s="59"/>
      <c r="HT54" s="88"/>
      <c r="HU54" s="59"/>
      <c r="HV54" s="59"/>
      <c r="HW54" s="59"/>
      <c r="HX54" s="88"/>
      <c r="HY54" s="59"/>
      <c r="HZ54" s="59"/>
      <c r="IA54" s="59"/>
      <c r="IB54" s="88"/>
      <c r="IC54" s="59"/>
      <c r="ID54" s="59"/>
      <c r="IE54" s="59"/>
      <c r="IF54" s="88"/>
      <c r="IG54" s="59"/>
      <c r="IH54" s="59"/>
      <c r="II54" s="59"/>
      <c r="IJ54" s="88"/>
      <c r="IK54" s="59"/>
      <c r="IL54" s="59"/>
      <c r="IM54" s="59"/>
      <c r="IN54" s="88"/>
      <c r="IO54" s="59"/>
      <c r="IP54" s="59"/>
      <c r="IQ54" s="59"/>
      <c r="IR54" s="88"/>
      <c r="IS54" s="59"/>
      <c r="IT54" s="59"/>
      <c r="IU54" s="59"/>
      <c r="IV54" s="88"/>
    </row>
    <row r="55" spans="1:256" s="47" customFormat="1" ht="30" customHeight="1" x14ac:dyDescent="0.4">
      <c r="A55" s="59" t="s">
        <v>134</v>
      </c>
      <c r="B55" s="60" t="s">
        <v>21</v>
      </c>
      <c r="C55" s="161"/>
      <c r="D55" s="89" t="s">
        <v>135</v>
      </c>
      <c r="E55" s="59"/>
      <c r="F55" s="70">
        <v>5088</v>
      </c>
      <c r="G55" s="71" t="str">
        <f t="shared" si="0"/>
        <v/>
      </c>
      <c r="H55" s="88"/>
      <c r="I55" s="59"/>
      <c r="J55" s="59"/>
      <c r="K55" s="59"/>
      <c r="L55" s="55" t="str">
        <f t="shared" si="1"/>
        <v>ORG</v>
      </c>
      <c r="M55" s="55" t="str">
        <f t="shared" si="2"/>
        <v>504</v>
      </c>
      <c r="N55" s="55" t="str">
        <f t="shared" si="3"/>
        <v>INT</v>
      </c>
      <c r="O55" s="56">
        <f t="shared" si="4"/>
        <v>5088</v>
      </c>
      <c r="P55" s="88"/>
      <c r="Q55" s="59"/>
      <c r="R55" s="59"/>
      <c r="S55" s="59"/>
      <c r="T55" s="88"/>
      <c r="U55" s="59"/>
      <c r="V55" s="59"/>
      <c r="W55" s="59"/>
      <c r="X55" s="88"/>
      <c r="Y55" s="59"/>
      <c r="Z55" s="59"/>
      <c r="AA55" s="59"/>
      <c r="AB55" s="88"/>
      <c r="AC55" s="59"/>
      <c r="AD55" s="59"/>
      <c r="AE55" s="59"/>
      <c r="AF55" s="88"/>
      <c r="AG55" s="59"/>
      <c r="AH55" s="59"/>
      <c r="AI55" s="59"/>
      <c r="AJ55" s="88"/>
      <c r="AK55" s="59"/>
      <c r="AL55" s="59"/>
      <c r="AM55" s="59"/>
      <c r="AN55" s="88"/>
      <c r="AO55" s="59"/>
      <c r="AP55" s="59"/>
      <c r="AQ55" s="59"/>
      <c r="AR55" s="88"/>
      <c r="AS55" s="59"/>
      <c r="AT55" s="59"/>
      <c r="AU55" s="59"/>
      <c r="AV55" s="88"/>
      <c r="AW55" s="59"/>
      <c r="AX55" s="59"/>
      <c r="AY55" s="59"/>
      <c r="AZ55" s="88"/>
      <c r="BA55" s="59"/>
      <c r="BB55" s="59"/>
      <c r="BC55" s="59"/>
      <c r="BD55" s="88"/>
      <c r="BE55" s="59"/>
      <c r="BF55" s="59"/>
      <c r="BG55" s="59"/>
      <c r="BH55" s="88"/>
      <c r="BI55" s="59"/>
      <c r="BJ55" s="59"/>
      <c r="BK55" s="59"/>
      <c r="BL55" s="88"/>
      <c r="BM55" s="59"/>
      <c r="BN55" s="59"/>
      <c r="BO55" s="59"/>
      <c r="BP55" s="88"/>
      <c r="BQ55" s="59"/>
      <c r="BR55" s="59"/>
      <c r="BS55" s="59"/>
      <c r="BT55" s="88"/>
      <c r="BU55" s="59"/>
      <c r="BV55" s="59"/>
      <c r="BW55" s="59"/>
      <c r="BX55" s="88"/>
      <c r="BY55" s="59"/>
      <c r="BZ55" s="59"/>
      <c r="CA55" s="59"/>
      <c r="CB55" s="88"/>
      <c r="CC55" s="59"/>
      <c r="CD55" s="59"/>
      <c r="CE55" s="59"/>
      <c r="CF55" s="88"/>
      <c r="CG55" s="59"/>
      <c r="CH55" s="59"/>
      <c r="CI55" s="59"/>
      <c r="CJ55" s="88"/>
      <c r="CK55" s="59"/>
      <c r="CL55" s="59"/>
      <c r="CM55" s="59"/>
      <c r="CN55" s="88"/>
      <c r="CO55" s="59"/>
      <c r="CP55" s="59"/>
      <c r="CQ55" s="59"/>
      <c r="CR55" s="88"/>
      <c r="CS55" s="59"/>
      <c r="CT55" s="59"/>
      <c r="CU55" s="59"/>
      <c r="CV55" s="88"/>
      <c r="CW55" s="59"/>
      <c r="CX55" s="59"/>
      <c r="CY55" s="59"/>
      <c r="CZ55" s="88"/>
      <c r="DA55" s="59"/>
      <c r="DB55" s="59"/>
      <c r="DC55" s="59"/>
      <c r="DD55" s="88"/>
      <c r="DE55" s="59"/>
      <c r="DF55" s="59"/>
      <c r="DG55" s="59"/>
      <c r="DH55" s="88"/>
      <c r="DI55" s="59"/>
      <c r="DJ55" s="59"/>
      <c r="DK55" s="59"/>
      <c r="DL55" s="88"/>
      <c r="DM55" s="59"/>
      <c r="DN55" s="59"/>
      <c r="DO55" s="59"/>
      <c r="DP55" s="88"/>
      <c r="DQ55" s="59"/>
      <c r="DR55" s="59"/>
      <c r="DS55" s="59"/>
      <c r="DT55" s="88"/>
      <c r="DU55" s="59"/>
      <c r="DV55" s="59"/>
      <c r="DW55" s="59"/>
      <c r="DX55" s="88"/>
      <c r="DY55" s="59"/>
      <c r="DZ55" s="59"/>
      <c r="EA55" s="59"/>
      <c r="EB55" s="88"/>
      <c r="EC55" s="59"/>
      <c r="ED55" s="59"/>
      <c r="EE55" s="59"/>
      <c r="EF55" s="88"/>
      <c r="EG55" s="59"/>
      <c r="EH55" s="59"/>
      <c r="EI55" s="59"/>
      <c r="EJ55" s="88"/>
      <c r="EK55" s="59"/>
      <c r="EL55" s="59"/>
      <c r="EM55" s="59"/>
      <c r="EN55" s="88"/>
      <c r="EO55" s="59"/>
      <c r="EP55" s="59"/>
      <c r="EQ55" s="59"/>
      <c r="ER55" s="88"/>
      <c r="ES55" s="59"/>
      <c r="ET55" s="59"/>
      <c r="EU55" s="59"/>
      <c r="EV55" s="88"/>
      <c r="EW55" s="59"/>
      <c r="EX55" s="59"/>
      <c r="EY55" s="59"/>
      <c r="EZ55" s="88"/>
      <c r="FA55" s="59"/>
      <c r="FB55" s="59"/>
      <c r="FC55" s="59"/>
      <c r="FD55" s="88"/>
      <c r="FE55" s="59"/>
      <c r="FF55" s="59"/>
      <c r="FG55" s="59"/>
      <c r="FH55" s="88"/>
      <c r="FI55" s="59"/>
      <c r="FJ55" s="59"/>
      <c r="FK55" s="59"/>
      <c r="FL55" s="88"/>
      <c r="FM55" s="59"/>
      <c r="FN55" s="59"/>
      <c r="FO55" s="59"/>
      <c r="FP55" s="88"/>
      <c r="FQ55" s="59"/>
      <c r="FR55" s="59"/>
      <c r="FS55" s="59"/>
      <c r="FT55" s="88"/>
      <c r="FU55" s="59"/>
      <c r="FV55" s="59"/>
      <c r="FW55" s="59"/>
      <c r="FX55" s="88"/>
      <c r="FY55" s="59"/>
      <c r="FZ55" s="59"/>
      <c r="GA55" s="59"/>
      <c r="GB55" s="88"/>
      <c r="GC55" s="59"/>
      <c r="GD55" s="59"/>
      <c r="GE55" s="59"/>
      <c r="GF55" s="88"/>
      <c r="GG55" s="59"/>
      <c r="GH55" s="59"/>
      <c r="GI55" s="59"/>
      <c r="GJ55" s="88"/>
      <c r="GK55" s="59"/>
      <c r="GL55" s="59"/>
      <c r="GM55" s="59"/>
      <c r="GN55" s="88"/>
      <c r="GO55" s="59"/>
      <c r="GP55" s="59"/>
      <c r="GQ55" s="59"/>
      <c r="GR55" s="88"/>
      <c r="GS55" s="59"/>
      <c r="GT55" s="59"/>
      <c r="GU55" s="59"/>
      <c r="GV55" s="88"/>
      <c r="GW55" s="59"/>
      <c r="GX55" s="59"/>
      <c r="GY55" s="59"/>
      <c r="GZ55" s="88"/>
      <c r="HA55" s="59"/>
      <c r="HB55" s="59"/>
      <c r="HC55" s="59"/>
      <c r="HD55" s="88"/>
      <c r="HE55" s="59"/>
      <c r="HF55" s="59"/>
      <c r="HG55" s="59"/>
      <c r="HH55" s="88"/>
      <c r="HI55" s="59"/>
      <c r="HJ55" s="59"/>
      <c r="HK55" s="59"/>
      <c r="HL55" s="88"/>
      <c r="HM55" s="59"/>
      <c r="HN55" s="59"/>
      <c r="HO55" s="59"/>
      <c r="HP55" s="88"/>
      <c r="HQ55" s="59"/>
      <c r="HR55" s="59"/>
      <c r="HS55" s="59"/>
      <c r="HT55" s="88"/>
      <c r="HU55" s="59"/>
      <c r="HV55" s="59"/>
      <c r="HW55" s="59"/>
      <c r="HX55" s="88"/>
      <c r="HY55" s="59"/>
      <c r="HZ55" s="59"/>
      <c r="IA55" s="59"/>
      <c r="IB55" s="88"/>
      <c r="IC55" s="59"/>
      <c r="ID55" s="59"/>
      <c r="IE55" s="59"/>
      <c r="IF55" s="88"/>
      <c r="IG55" s="59"/>
      <c r="IH55" s="59"/>
      <c r="II55" s="59"/>
      <c r="IJ55" s="88"/>
      <c r="IK55" s="59"/>
      <c r="IL55" s="59"/>
      <c r="IM55" s="59"/>
      <c r="IN55" s="88"/>
      <c r="IO55" s="59"/>
      <c r="IP55" s="59"/>
      <c r="IQ55" s="59"/>
      <c r="IR55" s="88"/>
      <c r="IS55" s="59"/>
      <c r="IT55" s="59"/>
      <c r="IU55" s="59"/>
      <c r="IV55" s="88"/>
    </row>
    <row r="56" spans="1:256" s="47" customFormat="1" ht="3.65" customHeight="1" x14ac:dyDescent="0.4">
      <c r="A56" s="59"/>
      <c r="B56" s="59"/>
      <c r="C56" s="161"/>
      <c r="D56" s="88"/>
      <c r="E56" s="59"/>
      <c r="F56" s="59"/>
      <c r="G56" s="71"/>
      <c r="H56" s="88"/>
      <c r="I56" s="59"/>
      <c r="J56" s="59"/>
      <c r="K56" s="59"/>
      <c r="L56" s="55"/>
      <c r="M56" s="55"/>
      <c r="N56" s="55"/>
      <c r="O56" s="56"/>
      <c r="P56" s="88"/>
      <c r="Q56" s="59"/>
      <c r="R56" s="59"/>
      <c r="S56" s="59"/>
      <c r="T56" s="88"/>
      <c r="U56" s="59"/>
      <c r="V56" s="59"/>
      <c r="W56" s="59"/>
      <c r="X56" s="88"/>
      <c r="Y56" s="59"/>
      <c r="Z56" s="59"/>
      <c r="AA56" s="59"/>
      <c r="AB56" s="88"/>
      <c r="AC56" s="59"/>
      <c r="AD56" s="59"/>
      <c r="AE56" s="59"/>
      <c r="AF56" s="88"/>
      <c r="AG56" s="59"/>
      <c r="AH56" s="59"/>
      <c r="AI56" s="59"/>
      <c r="AJ56" s="88"/>
      <c r="AK56" s="59"/>
      <c r="AL56" s="59"/>
      <c r="AM56" s="59"/>
      <c r="AN56" s="88"/>
      <c r="AO56" s="59"/>
      <c r="AP56" s="59"/>
      <c r="AQ56" s="59"/>
      <c r="AR56" s="88"/>
      <c r="AS56" s="59"/>
      <c r="AT56" s="59"/>
      <c r="AU56" s="59"/>
      <c r="AV56" s="88"/>
      <c r="AW56" s="59"/>
      <c r="AX56" s="59"/>
      <c r="AY56" s="59"/>
      <c r="AZ56" s="88"/>
      <c r="BA56" s="59"/>
      <c r="BB56" s="59"/>
      <c r="BC56" s="59"/>
      <c r="BD56" s="88"/>
      <c r="BE56" s="59"/>
      <c r="BF56" s="59"/>
      <c r="BG56" s="59"/>
      <c r="BH56" s="88"/>
      <c r="BI56" s="59"/>
      <c r="BJ56" s="59"/>
      <c r="BK56" s="59"/>
      <c r="BL56" s="88"/>
      <c r="BM56" s="59"/>
      <c r="BN56" s="59"/>
      <c r="BO56" s="59"/>
      <c r="BP56" s="88"/>
      <c r="BQ56" s="59"/>
      <c r="BR56" s="59"/>
      <c r="BS56" s="59"/>
      <c r="BT56" s="88"/>
      <c r="BU56" s="59"/>
      <c r="BV56" s="59"/>
      <c r="BW56" s="59"/>
      <c r="BX56" s="88"/>
      <c r="BY56" s="59"/>
      <c r="BZ56" s="59"/>
      <c r="CA56" s="59"/>
      <c r="CB56" s="88"/>
      <c r="CC56" s="59"/>
      <c r="CD56" s="59"/>
      <c r="CE56" s="59"/>
      <c r="CF56" s="88"/>
      <c r="CG56" s="59"/>
      <c r="CH56" s="59"/>
      <c r="CI56" s="59"/>
      <c r="CJ56" s="88"/>
      <c r="CK56" s="59"/>
      <c r="CL56" s="59"/>
      <c r="CM56" s="59"/>
      <c r="CN56" s="88"/>
      <c r="CO56" s="59"/>
      <c r="CP56" s="59"/>
      <c r="CQ56" s="59"/>
      <c r="CR56" s="88"/>
      <c r="CS56" s="59"/>
      <c r="CT56" s="59"/>
      <c r="CU56" s="59"/>
      <c r="CV56" s="88"/>
      <c r="CW56" s="59"/>
      <c r="CX56" s="59"/>
      <c r="CY56" s="59"/>
      <c r="CZ56" s="88"/>
      <c r="DA56" s="59"/>
      <c r="DB56" s="59"/>
      <c r="DC56" s="59"/>
      <c r="DD56" s="88"/>
      <c r="DE56" s="59"/>
      <c r="DF56" s="59"/>
      <c r="DG56" s="59"/>
      <c r="DH56" s="88"/>
      <c r="DI56" s="59"/>
      <c r="DJ56" s="59"/>
      <c r="DK56" s="59"/>
      <c r="DL56" s="88"/>
      <c r="DM56" s="59"/>
      <c r="DN56" s="59"/>
      <c r="DO56" s="59"/>
      <c r="DP56" s="88"/>
      <c r="DQ56" s="59"/>
      <c r="DR56" s="59"/>
      <c r="DS56" s="59"/>
      <c r="DT56" s="88"/>
      <c r="DU56" s="59"/>
      <c r="DV56" s="59"/>
      <c r="DW56" s="59"/>
      <c r="DX56" s="88"/>
      <c r="DY56" s="59"/>
      <c r="DZ56" s="59"/>
      <c r="EA56" s="59"/>
      <c r="EB56" s="88"/>
      <c r="EC56" s="59"/>
      <c r="ED56" s="59"/>
      <c r="EE56" s="59"/>
      <c r="EF56" s="88"/>
      <c r="EG56" s="59"/>
      <c r="EH56" s="59"/>
      <c r="EI56" s="59"/>
      <c r="EJ56" s="88"/>
      <c r="EK56" s="59"/>
      <c r="EL56" s="59"/>
      <c r="EM56" s="59"/>
      <c r="EN56" s="88"/>
      <c r="EO56" s="59"/>
      <c r="EP56" s="59"/>
      <c r="EQ56" s="59"/>
      <c r="ER56" s="88"/>
      <c r="ES56" s="59"/>
      <c r="ET56" s="59"/>
      <c r="EU56" s="59"/>
      <c r="EV56" s="88"/>
      <c r="EW56" s="59"/>
      <c r="EX56" s="59"/>
      <c r="EY56" s="59"/>
      <c r="EZ56" s="88"/>
      <c r="FA56" s="59"/>
      <c r="FB56" s="59"/>
      <c r="FC56" s="59"/>
      <c r="FD56" s="88"/>
      <c r="FE56" s="59"/>
      <c r="FF56" s="59"/>
      <c r="FG56" s="59"/>
      <c r="FH56" s="88"/>
      <c r="FI56" s="59"/>
      <c r="FJ56" s="59"/>
      <c r="FK56" s="59"/>
      <c r="FL56" s="88"/>
      <c r="FM56" s="59"/>
      <c r="FN56" s="59"/>
      <c r="FO56" s="59"/>
      <c r="FP56" s="88"/>
      <c r="FQ56" s="59"/>
      <c r="FR56" s="59"/>
      <c r="FS56" s="59"/>
      <c r="FT56" s="88"/>
      <c r="FU56" s="59"/>
      <c r="FV56" s="59"/>
      <c r="FW56" s="59"/>
      <c r="FX56" s="88"/>
      <c r="FY56" s="59"/>
      <c r="FZ56" s="59"/>
      <c r="GA56" s="59"/>
      <c r="GB56" s="88"/>
      <c r="GC56" s="59"/>
      <c r="GD56" s="59"/>
      <c r="GE56" s="59"/>
      <c r="GF56" s="88"/>
      <c r="GG56" s="59"/>
      <c r="GH56" s="59"/>
      <c r="GI56" s="59"/>
      <c r="GJ56" s="88"/>
      <c r="GK56" s="59"/>
      <c r="GL56" s="59"/>
      <c r="GM56" s="59"/>
      <c r="GN56" s="88"/>
      <c r="GO56" s="59"/>
      <c r="GP56" s="59"/>
      <c r="GQ56" s="59"/>
      <c r="GR56" s="88"/>
      <c r="GS56" s="59"/>
      <c r="GT56" s="59"/>
      <c r="GU56" s="59"/>
      <c r="GV56" s="88"/>
      <c r="GW56" s="59"/>
      <c r="GX56" s="59"/>
      <c r="GY56" s="59"/>
      <c r="GZ56" s="88"/>
      <c r="HA56" s="59"/>
      <c r="HB56" s="59"/>
      <c r="HC56" s="59"/>
      <c r="HD56" s="88"/>
      <c r="HE56" s="59"/>
      <c r="HF56" s="59"/>
      <c r="HG56" s="59"/>
      <c r="HH56" s="88"/>
      <c r="HI56" s="59"/>
      <c r="HJ56" s="59"/>
      <c r="HK56" s="59"/>
      <c r="HL56" s="88"/>
      <c r="HM56" s="59"/>
      <c r="HN56" s="59"/>
      <c r="HO56" s="59"/>
      <c r="HP56" s="88"/>
      <c r="HQ56" s="59"/>
      <c r="HR56" s="59"/>
      <c r="HS56" s="59"/>
      <c r="HT56" s="88"/>
      <c r="HU56" s="59"/>
      <c r="HV56" s="59"/>
      <c r="HW56" s="59"/>
      <c r="HX56" s="88"/>
      <c r="HY56" s="59"/>
      <c r="HZ56" s="59"/>
      <c r="IA56" s="59"/>
      <c r="IB56" s="88"/>
      <c r="IC56" s="59"/>
      <c r="ID56" s="59"/>
      <c r="IE56" s="59"/>
      <c r="IF56" s="88"/>
      <c r="IG56" s="59"/>
      <c r="IH56" s="59"/>
      <c r="II56" s="59"/>
      <c r="IJ56" s="88"/>
      <c r="IK56" s="59"/>
      <c r="IL56" s="59"/>
      <c r="IM56" s="59"/>
      <c r="IN56" s="88"/>
      <c r="IO56" s="59"/>
      <c r="IP56" s="59"/>
      <c r="IQ56" s="59"/>
      <c r="IR56" s="88"/>
      <c r="IS56" s="59"/>
      <c r="IT56" s="59"/>
      <c r="IU56" s="59"/>
      <c r="IV56" s="88"/>
    </row>
    <row r="57" spans="1:256" s="47" customFormat="1" ht="30" customHeight="1" x14ac:dyDescent="0.4">
      <c r="A57" s="59" t="s">
        <v>136</v>
      </c>
      <c r="B57" s="60" t="s">
        <v>21</v>
      </c>
      <c r="C57" s="161"/>
      <c r="D57" s="89" t="s">
        <v>137</v>
      </c>
      <c r="E57" s="59"/>
      <c r="F57" s="70">
        <v>672</v>
      </c>
      <c r="G57" s="71" t="str">
        <f t="shared" si="0"/>
        <v/>
      </c>
      <c r="H57" s="88"/>
      <c r="I57" s="59"/>
      <c r="J57" s="59"/>
      <c r="K57" s="59"/>
      <c r="L57" s="55" t="str">
        <f t="shared" si="1"/>
        <v>ORG</v>
      </c>
      <c r="M57" s="55" t="str">
        <f t="shared" si="2"/>
        <v>505</v>
      </c>
      <c r="N57" s="55" t="str">
        <f t="shared" si="3"/>
        <v>INT</v>
      </c>
      <c r="O57" s="56">
        <f t="shared" si="4"/>
        <v>672</v>
      </c>
      <c r="P57" s="88"/>
      <c r="Q57" s="59"/>
      <c r="R57" s="59"/>
      <c r="S57" s="59"/>
      <c r="T57" s="88"/>
      <c r="U57" s="59"/>
      <c r="V57" s="59"/>
      <c r="W57" s="59"/>
      <c r="X57" s="88"/>
      <c r="Y57" s="59"/>
      <c r="Z57" s="59"/>
      <c r="AA57" s="59"/>
      <c r="AB57" s="88"/>
      <c r="AC57" s="59"/>
      <c r="AD57" s="59"/>
      <c r="AE57" s="59"/>
      <c r="AF57" s="88"/>
      <c r="AG57" s="59"/>
      <c r="AH57" s="59"/>
      <c r="AI57" s="59"/>
      <c r="AJ57" s="88"/>
      <c r="AK57" s="59"/>
      <c r="AL57" s="59"/>
      <c r="AM57" s="59"/>
      <c r="AN57" s="88"/>
      <c r="AO57" s="59"/>
      <c r="AP57" s="59"/>
      <c r="AQ57" s="59"/>
      <c r="AR57" s="88"/>
      <c r="AS57" s="59"/>
      <c r="AT57" s="59"/>
      <c r="AU57" s="59"/>
      <c r="AV57" s="88"/>
      <c r="AW57" s="59"/>
      <c r="AX57" s="59"/>
      <c r="AY57" s="59"/>
      <c r="AZ57" s="88"/>
      <c r="BA57" s="59"/>
      <c r="BB57" s="59"/>
      <c r="BC57" s="59"/>
      <c r="BD57" s="88"/>
      <c r="BE57" s="59"/>
      <c r="BF57" s="59"/>
      <c r="BG57" s="59"/>
      <c r="BH57" s="88"/>
      <c r="BI57" s="59"/>
      <c r="BJ57" s="59"/>
      <c r="BK57" s="59"/>
      <c r="BL57" s="88"/>
      <c r="BM57" s="59"/>
      <c r="BN57" s="59"/>
      <c r="BO57" s="59"/>
      <c r="BP57" s="88"/>
      <c r="BQ57" s="59"/>
      <c r="BR57" s="59"/>
      <c r="BS57" s="59"/>
      <c r="BT57" s="88"/>
      <c r="BU57" s="59"/>
      <c r="BV57" s="59"/>
      <c r="BW57" s="59"/>
      <c r="BX57" s="88"/>
      <c r="BY57" s="59"/>
      <c r="BZ57" s="59"/>
      <c r="CA57" s="59"/>
      <c r="CB57" s="88"/>
      <c r="CC57" s="59"/>
      <c r="CD57" s="59"/>
      <c r="CE57" s="59"/>
      <c r="CF57" s="88"/>
      <c r="CG57" s="59"/>
      <c r="CH57" s="59"/>
      <c r="CI57" s="59"/>
      <c r="CJ57" s="88"/>
      <c r="CK57" s="59"/>
      <c r="CL57" s="59"/>
      <c r="CM57" s="59"/>
      <c r="CN57" s="88"/>
      <c r="CO57" s="59"/>
      <c r="CP57" s="59"/>
      <c r="CQ57" s="59"/>
      <c r="CR57" s="88"/>
      <c r="CS57" s="59"/>
      <c r="CT57" s="59"/>
      <c r="CU57" s="59"/>
      <c r="CV57" s="88"/>
      <c r="CW57" s="59"/>
      <c r="CX57" s="59"/>
      <c r="CY57" s="59"/>
      <c r="CZ57" s="88"/>
      <c r="DA57" s="59"/>
      <c r="DB57" s="59"/>
      <c r="DC57" s="59"/>
      <c r="DD57" s="88"/>
      <c r="DE57" s="59"/>
      <c r="DF57" s="59"/>
      <c r="DG57" s="59"/>
      <c r="DH57" s="88"/>
      <c r="DI57" s="59"/>
      <c r="DJ57" s="59"/>
      <c r="DK57" s="59"/>
      <c r="DL57" s="88"/>
      <c r="DM57" s="59"/>
      <c r="DN57" s="59"/>
      <c r="DO57" s="59"/>
      <c r="DP57" s="88"/>
      <c r="DQ57" s="59"/>
      <c r="DR57" s="59"/>
      <c r="DS57" s="59"/>
      <c r="DT57" s="88"/>
      <c r="DU57" s="59"/>
      <c r="DV57" s="59"/>
      <c r="DW57" s="59"/>
      <c r="DX57" s="88"/>
      <c r="DY57" s="59"/>
      <c r="DZ57" s="59"/>
      <c r="EA57" s="59"/>
      <c r="EB57" s="88"/>
      <c r="EC57" s="59"/>
      <c r="ED57" s="59"/>
      <c r="EE57" s="59"/>
      <c r="EF57" s="88"/>
      <c r="EG57" s="59"/>
      <c r="EH57" s="59"/>
      <c r="EI57" s="59"/>
      <c r="EJ57" s="88"/>
      <c r="EK57" s="59"/>
      <c r="EL57" s="59"/>
      <c r="EM57" s="59"/>
      <c r="EN57" s="88"/>
      <c r="EO57" s="59"/>
      <c r="EP57" s="59"/>
      <c r="EQ57" s="59"/>
      <c r="ER57" s="88"/>
      <c r="ES57" s="59"/>
      <c r="ET57" s="59"/>
      <c r="EU57" s="59"/>
      <c r="EV57" s="88"/>
      <c r="EW57" s="59"/>
      <c r="EX57" s="59"/>
      <c r="EY57" s="59"/>
      <c r="EZ57" s="88"/>
      <c r="FA57" s="59"/>
      <c r="FB57" s="59"/>
      <c r="FC57" s="59"/>
      <c r="FD57" s="88"/>
      <c r="FE57" s="59"/>
      <c r="FF57" s="59"/>
      <c r="FG57" s="59"/>
      <c r="FH57" s="88"/>
      <c r="FI57" s="59"/>
      <c r="FJ57" s="59"/>
      <c r="FK57" s="59"/>
      <c r="FL57" s="88"/>
      <c r="FM57" s="59"/>
      <c r="FN57" s="59"/>
      <c r="FO57" s="59"/>
      <c r="FP57" s="88"/>
      <c r="FQ57" s="59"/>
      <c r="FR57" s="59"/>
      <c r="FS57" s="59"/>
      <c r="FT57" s="88"/>
      <c r="FU57" s="59"/>
      <c r="FV57" s="59"/>
      <c r="FW57" s="59"/>
      <c r="FX57" s="88"/>
      <c r="FY57" s="59"/>
      <c r="FZ57" s="59"/>
      <c r="GA57" s="59"/>
      <c r="GB57" s="88"/>
      <c r="GC57" s="59"/>
      <c r="GD57" s="59"/>
      <c r="GE57" s="59"/>
      <c r="GF57" s="88"/>
      <c r="GG57" s="59"/>
      <c r="GH57" s="59"/>
      <c r="GI57" s="59"/>
      <c r="GJ57" s="88"/>
      <c r="GK57" s="59"/>
      <c r="GL57" s="59"/>
      <c r="GM57" s="59"/>
      <c r="GN57" s="88"/>
      <c r="GO57" s="59"/>
      <c r="GP57" s="59"/>
      <c r="GQ57" s="59"/>
      <c r="GR57" s="88"/>
      <c r="GS57" s="59"/>
      <c r="GT57" s="59"/>
      <c r="GU57" s="59"/>
      <c r="GV57" s="88"/>
      <c r="GW57" s="59"/>
      <c r="GX57" s="59"/>
      <c r="GY57" s="59"/>
      <c r="GZ57" s="88"/>
      <c r="HA57" s="59"/>
      <c r="HB57" s="59"/>
      <c r="HC57" s="59"/>
      <c r="HD57" s="88"/>
      <c r="HE57" s="59"/>
      <c r="HF57" s="59"/>
      <c r="HG57" s="59"/>
      <c r="HH57" s="88"/>
      <c r="HI57" s="59"/>
      <c r="HJ57" s="59"/>
      <c r="HK57" s="59"/>
      <c r="HL57" s="88"/>
      <c r="HM57" s="59"/>
      <c r="HN57" s="59"/>
      <c r="HO57" s="59"/>
      <c r="HP57" s="88"/>
      <c r="HQ57" s="59"/>
      <c r="HR57" s="59"/>
      <c r="HS57" s="59"/>
      <c r="HT57" s="88"/>
      <c r="HU57" s="59"/>
      <c r="HV57" s="59"/>
      <c r="HW57" s="59"/>
      <c r="HX57" s="88"/>
      <c r="HY57" s="59"/>
      <c r="HZ57" s="59"/>
      <c r="IA57" s="59"/>
      <c r="IB57" s="88"/>
      <c r="IC57" s="59"/>
      <c r="ID57" s="59"/>
      <c r="IE57" s="59"/>
      <c r="IF57" s="88"/>
      <c r="IG57" s="59"/>
      <c r="IH57" s="59"/>
      <c r="II57" s="59"/>
      <c r="IJ57" s="88"/>
      <c r="IK57" s="59"/>
      <c r="IL57" s="59"/>
      <c r="IM57" s="59"/>
      <c r="IN57" s="88"/>
      <c r="IO57" s="59"/>
      <c r="IP57" s="59"/>
      <c r="IQ57" s="59"/>
      <c r="IR57" s="88"/>
      <c r="IS57" s="59"/>
      <c r="IT57" s="59"/>
      <c r="IU57" s="59"/>
      <c r="IV57" s="88"/>
    </row>
    <row r="58" spans="1:256" s="47" customFormat="1" ht="4" customHeight="1" x14ac:dyDescent="0.4">
      <c r="A58" s="59"/>
      <c r="B58" s="59"/>
      <c r="C58" s="161"/>
      <c r="D58" s="88"/>
      <c r="E58" s="59"/>
      <c r="F58" s="59"/>
      <c r="G58" s="71"/>
      <c r="H58" s="88"/>
      <c r="I58" s="59"/>
      <c r="J58" s="59"/>
      <c r="K58" s="59"/>
      <c r="L58" s="55"/>
      <c r="M58" s="55"/>
      <c r="N58" s="55"/>
      <c r="O58" s="56"/>
      <c r="P58" s="88"/>
      <c r="Q58" s="59"/>
      <c r="R58" s="59"/>
      <c r="S58" s="59"/>
      <c r="T58" s="88"/>
      <c r="U58" s="59"/>
      <c r="V58" s="59"/>
      <c r="W58" s="59"/>
      <c r="X58" s="88"/>
      <c r="Y58" s="59"/>
      <c r="Z58" s="59"/>
      <c r="AA58" s="59"/>
      <c r="AB58" s="88"/>
      <c r="AC58" s="59"/>
      <c r="AD58" s="59"/>
      <c r="AE58" s="59"/>
      <c r="AF58" s="88"/>
      <c r="AG58" s="59"/>
      <c r="AH58" s="59"/>
      <c r="AI58" s="59"/>
      <c r="AJ58" s="88"/>
      <c r="AK58" s="59"/>
      <c r="AL58" s="59"/>
      <c r="AM58" s="59"/>
      <c r="AN58" s="88"/>
      <c r="AO58" s="59"/>
      <c r="AP58" s="59"/>
      <c r="AQ58" s="59"/>
      <c r="AR58" s="88"/>
      <c r="AS58" s="59"/>
      <c r="AT58" s="59"/>
      <c r="AU58" s="59"/>
      <c r="AV58" s="88"/>
      <c r="AW58" s="59"/>
      <c r="AX58" s="59"/>
      <c r="AY58" s="59"/>
      <c r="AZ58" s="88"/>
      <c r="BA58" s="59"/>
      <c r="BB58" s="59"/>
      <c r="BC58" s="59"/>
      <c r="BD58" s="88"/>
      <c r="BE58" s="59"/>
      <c r="BF58" s="59"/>
      <c r="BG58" s="59"/>
      <c r="BH58" s="88"/>
      <c r="BI58" s="59"/>
      <c r="BJ58" s="59"/>
      <c r="BK58" s="59"/>
      <c r="BL58" s="88"/>
      <c r="BM58" s="59"/>
      <c r="BN58" s="59"/>
      <c r="BO58" s="59"/>
      <c r="BP58" s="88"/>
      <c r="BQ58" s="59"/>
      <c r="BR58" s="59"/>
      <c r="BS58" s="59"/>
      <c r="BT58" s="88"/>
      <c r="BU58" s="59"/>
      <c r="BV58" s="59"/>
      <c r="BW58" s="59"/>
      <c r="BX58" s="88"/>
      <c r="BY58" s="59"/>
      <c r="BZ58" s="59"/>
      <c r="CA58" s="59"/>
      <c r="CB58" s="88"/>
      <c r="CC58" s="59"/>
      <c r="CD58" s="59"/>
      <c r="CE58" s="59"/>
      <c r="CF58" s="88"/>
      <c r="CG58" s="59"/>
      <c r="CH58" s="59"/>
      <c r="CI58" s="59"/>
      <c r="CJ58" s="88"/>
      <c r="CK58" s="59"/>
      <c r="CL58" s="59"/>
      <c r="CM58" s="59"/>
      <c r="CN58" s="88"/>
      <c r="CO58" s="59"/>
      <c r="CP58" s="59"/>
      <c r="CQ58" s="59"/>
      <c r="CR58" s="88"/>
      <c r="CS58" s="59"/>
      <c r="CT58" s="59"/>
      <c r="CU58" s="59"/>
      <c r="CV58" s="88"/>
      <c r="CW58" s="59"/>
      <c r="CX58" s="59"/>
      <c r="CY58" s="59"/>
      <c r="CZ58" s="88"/>
      <c r="DA58" s="59"/>
      <c r="DB58" s="59"/>
      <c r="DC58" s="59"/>
      <c r="DD58" s="88"/>
      <c r="DE58" s="59"/>
      <c r="DF58" s="59"/>
      <c r="DG58" s="59"/>
      <c r="DH58" s="88"/>
      <c r="DI58" s="59"/>
      <c r="DJ58" s="59"/>
      <c r="DK58" s="59"/>
      <c r="DL58" s="88"/>
      <c r="DM58" s="59"/>
      <c r="DN58" s="59"/>
      <c r="DO58" s="59"/>
      <c r="DP58" s="88"/>
      <c r="DQ58" s="59"/>
      <c r="DR58" s="59"/>
      <c r="DS58" s="59"/>
      <c r="DT58" s="88"/>
      <c r="DU58" s="59"/>
      <c r="DV58" s="59"/>
      <c r="DW58" s="59"/>
      <c r="DX58" s="88"/>
      <c r="DY58" s="59"/>
      <c r="DZ58" s="59"/>
      <c r="EA58" s="59"/>
      <c r="EB58" s="88"/>
      <c r="EC58" s="59"/>
      <c r="ED58" s="59"/>
      <c r="EE58" s="59"/>
      <c r="EF58" s="88"/>
      <c r="EG58" s="59"/>
      <c r="EH58" s="59"/>
      <c r="EI58" s="59"/>
      <c r="EJ58" s="88"/>
      <c r="EK58" s="59"/>
      <c r="EL58" s="59"/>
      <c r="EM58" s="59"/>
      <c r="EN58" s="88"/>
      <c r="EO58" s="59"/>
      <c r="EP58" s="59"/>
      <c r="EQ58" s="59"/>
      <c r="ER58" s="88"/>
      <c r="ES58" s="59"/>
      <c r="ET58" s="59"/>
      <c r="EU58" s="59"/>
      <c r="EV58" s="88"/>
      <c r="EW58" s="59"/>
      <c r="EX58" s="59"/>
      <c r="EY58" s="59"/>
      <c r="EZ58" s="88"/>
      <c r="FA58" s="59"/>
      <c r="FB58" s="59"/>
      <c r="FC58" s="59"/>
      <c r="FD58" s="88"/>
      <c r="FE58" s="59"/>
      <c r="FF58" s="59"/>
      <c r="FG58" s="59"/>
      <c r="FH58" s="88"/>
      <c r="FI58" s="59"/>
      <c r="FJ58" s="59"/>
      <c r="FK58" s="59"/>
      <c r="FL58" s="88"/>
      <c r="FM58" s="59"/>
      <c r="FN58" s="59"/>
      <c r="FO58" s="59"/>
      <c r="FP58" s="88"/>
      <c r="FQ58" s="59"/>
      <c r="FR58" s="59"/>
      <c r="FS58" s="59"/>
      <c r="FT58" s="88"/>
      <c r="FU58" s="59"/>
      <c r="FV58" s="59"/>
      <c r="FW58" s="59"/>
      <c r="FX58" s="88"/>
      <c r="FY58" s="59"/>
      <c r="FZ58" s="59"/>
      <c r="GA58" s="59"/>
      <c r="GB58" s="88"/>
      <c r="GC58" s="59"/>
      <c r="GD58" s="59"/>
      <c r="GE58" s="59"/>
      <c r="GF58" s="88"/>
      <c r="GG58" s="59"/>
      <c r="GH58" s="59"/>
      <c r="GI58" s="59"/>
      <c r="GJ58" s="88"/>
      <c r="GK58" s="59"/>
      <c r="GL58" s="59"/>
      <c r="GM58" s="59"/>
      <c r="GN58" s="88"/>
      <c r="GO58" s="59"/>
      <c r="GP58" s="59"/>
      <c r="GQ58" s="59"/>
      <c r="GR58" s="88"/>
      <c r="GS58" s="59"/>
      <c r="GT58" s="59"/>
      <c r="GU58" s="59"/>
      <c r="GV58" s="88"/>
      <c r="GW58" s="59"/>
      <c r="GX58" s="59"/>
      <c r="GY58" s="59"/>
      <c r="GZ58" s="88"/>
      <c r="HA58" s="59"/>
      <c r="HB58" s="59"/>
      <c r="HC58" s="59"/>
      <c r="HD58" s="88"/>
      <c r="HE58" s="59"/>
      <c r="HF58" s="59"/>
      <c r="HG58" s="59"/>
      <c r="HH58" s="88"/>
      <c r="HI58" s="59"/>
      <c r="HJ58" s="59"/>
      <c r="HK58" s="59"/>
      <c r="HL58" s="88"/>
      <c r="HM58" s="59"/>
      <c r="HN58" s="59"/>
      <c r="HO58" s="59"/>
      <c r="HP58" s="88"/>
      <c r="HQ58" s="59"/>
      <c r="HR58" s="59"/>
      <c r="HS58" s="59"/>
      <c r="HT58" s="88"/>
      <c r="HU58" s="59"/>
      <c r="HV58" s="59"/>
      <c r="HW58" s="59"/>
      <c r="HX58" s="88"/>
      <c r="HY58" s="59"/>
      <c r="HZ58" s="59"/>
      <c r="IA58" s="59"/>
      <c r="IB58" s="88"/>
      <c r="IC58" s="59"/>
      <c r="ID58" s="59"/>
      <c r="IE58" s="59"/>
      <c r="IF58" s="88"/>
      <c r="IG58" s="59"/>
      <c r="IH58" s="59"/>
      <c r="II58" s="59"/>
      <c r="IJ58" s="88"/>
      <c r="IK58" s="59"/>
      <c r="IL58" s="59"/>
      <c r="IM58" s="59"/>
      <c r="IN58" s="88"/>
      <c r="IO58" s="59"/>
      <c r="IP58" s="59"/>
      <c r="IQ58" s="59"/>
      <c r="IR58" s="88"/>
      <c r="IS58" s="59"/>
      <c r="IT58" s="59"/>
      <c r="IU58" s="59"/>
      <c r="IV58" s="88"/>
    </row>
    <row r="59" spans="1:256" s="47" customFormat="1" ht="30" customHeight="1" x14ac:dyDescent="0.4">
      <c r="A59" s="59" t="s">
        <v>138</v>
      </c>
      <c r="B59" s="60" t="s">
        <v>21</v>
      </c>
      <c r="C59" s="161"/>
      <c r="D59" s="89" t="s">
        <v>139</v>
      </c>
      <c r="E59" s="59"/>
      <c r="F59" s="70">
        <v>1000</v>
      </c>
      <c r="G59" s="71" t="str">
        <f t="shared" si="0"/>
        <v/>
      </c>
      <c r="H59" s="88"/>
      <c r="I59" s="59"/>
      <c r="J59" s="59"/>
      <c r="K59" s="59"/>
      <c r="L59" s="55" t="str">
        <f t="shared" si="1"/>
        <v>ORG</v>
      </c>
      <c r="M59" s="55" t="str">
        <f t="shared" si="2"/>
        <v>506</v>
      </c>
      <c r="N59" s="55" t="str">
        <f t="shared" si="3"/>
        <v>INT</v>
      </c>
      <c r="O59" s="56">
        <f t="shared" si="4"/>
        <v>1000</v>
      </c>
      <c r="P59" s="88"/>
      <c r="Q59" s="59"/>
      <c r="R59" s="59"/>
      <c r="S59" s="59"/>
      <c r="T59" s="88"/>
      <c r="U59" s="59"/>
      <c r="V59" s="59"/>
      <c r="W59" s="59"/>
      <c r="X59" s="88"/>
      <c r="Y59" s="59"/>
      <c r="Z59" s="59"/>
      <c r="AA59" s="59"/>
      <c r="AB59" s="88"/>
      <c r="AC59" s="59"/>
      <c r="AD59" s="59"/>
      <c r="AE59" s="59"/>
      <c r="AF59" s="88"/>
      <c r="AG59" s="59"/>
      <c r="AH59" s="59"/>
      <c r="AI59" s="59"/>
      <c r="AJ59" s="88"/>
      <c r="AK59" s="59"/>
      <c r="AL59" s="59"/>
      <c r="AM59" s="59"/>
      <c r="AN59" s="88"/>
      <c r="AO59" s="59"/>
      <c r="AP59" s="59"/>
      <c r="AQ59" s="59"/>
      <c r="AR59" s="88"/>
      <c r="AS59" s="59"/>
      <c r="AT59" s="59"/>
      <c r="AU59" s="59"/>
      <c r="AV59" s="88"/>
      <c r="AW59" s="59"/>
      <c r="AX59" s="59"/>
      <c r="AY59" s="59"/>
      <c r="AZ59" s="88"/>
      <c r="BA59" s="59"/>
      <c r="BB59" s="59"/>
      <c r="BC59" s="59"/>
      <c r="BD59" s="88"/>
      <c r="BE59" s="59"/>
      <c r="BF59" s="59"/>
      <c r="BG59" s="59"/>
      <c r="BH59" s="88"/>
      <c r="BI59" s="59"/>
      <c r="BJ59" s="59"/>
      <c r="BK59" s="59"/>
      <c r="BL59" s="88"/>
      <c r="BM59" s="59"/>
      <c r="BN59" s="59"/>
      <c r="BO59" s="59"/>
      <c r="BP59" s="88"/>
      <c r="BQ59" s="59"/>
      <c r="BR59" s="59"/>
      <c r="BS59" s="59"/>
      <c r="BT59" s="88"/>
      <c r="BU59" s="59"/>
      <c r="BV59" s="59"/>
      <c r="BW59" s="59"/>
      <c r="BX59" s="88"/>
      <c r="BY59" s="59"/>
      <c r="BZ59" s="59"/>
      <c r="CA59" s="59"/>
      <c r="CB59" s="88"/>
      <c r="CC59" s="59"/>
      <c r="CD59" s="59"/>
      <c r="CE59" s="59"/>
      <c r="CF59" s="88"/>
      <c r="CG59" s="59"/>
      <c r="CH59" s="59"/>
      <c r="CI59" s="59"/>
      <c r="CJ59" s="88"/>
      <c r="CK59" s="59"/>
      <c r="CL59" s="59"/>
      <c r="CM59" s="59"/>
      <c r="CN59" s="88"/>
      <c r="CO59" s="59"/>
      <c r="CP59" s="59"/>
      <c r="CQ59" s="59"/>
      <c r="CR59" s="88"/>
      <c r="CS59" s="59"/>
      <c r="CT59" s="59"/>
      <c r="CU59" s="59"/>
      <c r="CV59" s="88"/>
      <c r="CW59" s="59"/>
      <c r="CX59" s="59"/>
      <c r="CY59" s="59"/>
      <c r="CZ59" s="88"/>
      <c r="DA59" s="59"/>
      <c r="DB59" s="59"/>
      <c r="DC59" s="59"/>
      <c r="DD59" s="88"/>
      <c r="DE59" s="59"/>
      <c r="DF59" s="59"/>
      <c r="DG59" s="59"/>
      <c r="DH59" s="88"/>
      <c r="DI59" s="59"/>
      <c r="DJ59" s="59"/>
      <c r="DK59" s="59"/>
      <c r="DL59" s="88"/>
      <c r="DM59" s="59"/>
      <c r="DN59" s="59"/>
      <c r="DO59" s="59"/>
      <c r="DP59" s="88"/>
      <c r="DQ59" s="59"/>
      <c r="DR59" s="59"/>
      <c r="DS59" s="59"/>
      <c r="DT59" s="88"/>
      <c r="DU59" s="59"/>
      <c r="DV59" s="59"/>
      <c r="DW59" s="59"/>
      <c r="DX59" s="88"/>
      <c r="DY59" s="59"/>
      <c r="DZ59" s="59"/>
      <c r="EA59" s="59"/>
      <c r="EB59" s="88"/>
      <c r="EC59" s="59"/>
      <c r="ED59" s="59"/>
      <c r="EE59" s="59"/>
      <c r="EF59" s="88"/>
      <c r="EG59" s="59"/>
      <c r="EH59" s="59"/>
      <c r="EI59" s="59"/>
      <c r="EJ59" s="88"/>
      <c r="EK59" s="59"/>
      <c r="EL59" s="59"/>
      <c r="EM59" s="59"/>
      <c r="EN59" s="88"/>
      <c r="EO59" s="59"/>
      <c r="EP59" s="59"/>
      <c r="EQ59" s="59"/>
      <c r="ER59" s="88"/>
      <c r="ES59" s="59"/>
      <c r="ET59" s="59"/>
      <c r="EU59" s="59"/>
      <c r="EV59" s="88"/>
      <c r="EW59" s="59"/>
      <c r="EX59" s="59"/>
      <c r="EY59" s="59"/>
      <c r="EZ59" s="88"/>
      <c r="FA59" s="59"/>
      <c r="FB59" s="59"/>
      <c r="FC59" s="59"/>
      <c r="FD59" s="88"/>
      <c r="FE59" s="59"/>
      <c r="FF59" s="59"/>
      <c r="FG59" s="59"/>
      <c r="FH59" s="88"/>
      <c r="FI59" s="59"/>
      <c r="FJ59" s="59"/>
      <c r="FK59" s="59"/>
      <c r="FL59" s="88"/>
      <c r="FM59" s="59"/>
      <c r="FN59" s="59"/>
      <c r="FO59" s="59"/>
      <c r="FP59" s="88"/>
      <c r="FQ59" s="59"/>
      <c r="FR59" s="59"/>
      <c r="FS59" s="59"/>
      <c r="FT59" s="88"/>
      <c r="FU59" s="59"/>
      <c r="FV59" s="59"/>
      <c r="FW59" s="59"/>
      <c r="FX59" s="88"/>
      <c r="FY59" s="59"/>
      <c r="FZ59" s="59"/>
      <c r="GA59" s="59"/>
      <c r="GB59" s="88"/>
      <c r="GC59" s="59"/>
      <c r="GD59" s="59"/>
      <c r="GE59" s="59"/>
      <c r="GF59" s="88"/>
      <c r="GG59" s="59"/>
      <c r="GH59" s="59"/>
      <c r="GI59" s="59"/>
      <c r="GJ59" s="88"/>
      <c r="GK59" s="59"/>
      <c r="GL59" s="59"/>
      <c r="GM59" s="59"/>
      <c r="GN59" s="88"/>
      <c r="GO59" s="59"/>
      <c r="GP59" s="59"/>
      <c r="GQ59" s="59"/>
      <c r="GR59" s="88"/>
      <c r="GS59" s="59"/>
      <c r="GT59" s="59"/>
      <c r="GU59" s="59"/>
      <c r="GV59" s="88"/>
      <c r="GW59" s="59"/>
      <c r="GX59" s="59"/>
      <c r="GY59" s="59"/>
      <c r="GZ59" s="88"/>
      <c r="HA59" s="59"/>
      <c r="HB59" s="59"/>
      <c r="HC59" s="59"/>
      <c r="HD59" s="88"/>
      <c r="HE59" s="59"/>
      <c r="HF59" s="59"/>
      <c r="HG59" s="59"/>
      <c r="HH59" s="88"/>
      <c r="HI59" s="59"/>
      <c r="HJ59" s="59"/>
      <c r="HK59" s="59"/>
      <c r="HL59" s="88"/>
      <c r="HM59" s="59"/>
      <c r="HN59" s="59"/>
      <c r="HO59" s="59"/>
      <c r="HP59" s="88"/>
      <c r="HQ59" s="59"/>
      <c r="HR59" s="59"/>
      <c r="HS59" s="59"/>
      <c r="HT59" s="88"/>
      <c r="HU59" s="59"/>
      <c r="HV59" s="59"/>
      <c r="HW59" s="59"/>
      <c r="HX59" s="88"/>
      <c r="HY59" s="59"/>
      <c r="HZ59" s="59"/>
      <c r="IA59" s="59"/>
      <c r="IB59" s="88"/>
      <c r="IC59" s="59"/>
      <c r="ID59" s="59"/>
      <c r="IE59" s="59"/>
      <c r="IF59" s="88"/>
      <c r="IG59" s="59"/>
      <c r="IH59" s="59"/>
      <c r="II59" s="59"/>
      <c r="IJ59" s="88"/>
      <c r="IK59" s="59"/>
      <c r="IL59" s="59"/>
      <c r="IM59" s="59"/>
      <c r="IN59" s="88"/>
      <c r="IO59" s="59"/>
      <c r="IP59" s="59"/>
      <c r="IQ59" s="59"/>
      <c r="IR59" s="88"/>
      <c r="IS59" s="59"/>
      <c r="IT59" s="59"/>
      <c r="IU59" s="59"/>
      <c r="IV59" s="88"/>
    </row>
    <row r="60" spans="1:256" s="47" customFormat="1" ht="4" customHeight="1" x14ac:dyDescent="0.4">
      <c r="A60" s="59"/>
      <c r="B60" s="59"/>
      <c r="C60" s="59"/>
      <c r="D60" s="88"/>
      <c r="E60" s="59"/>
      <c r="F60" s="59"/>
      <c r="G60" s="71" t="str">
        <f t="shared" si="0"/>
        <v/>
      </c>
      <c r="H60" s="88"/>
      <c r="I60" s="59"/>
      <c r="J60" s="59"/>
      <c r="K60" s="59"/>
      <c r="L60" s="88"/>
      <c r="M60" s="59"/>
      <c r="N60" s="59"/>
      <c r="O60" s="59"/>
      <c r="P60" s="88"/>
      <c r="Q60" s="59"/>
      <c r="R60" s="59"/>
      <c r="S60" s="59"/>
      <c r="T60" s="88"/>
      <c r="U60" s="59"/>
      <c r="V60" s="59"/>
      <c r="W60" s="59"/>
      <c r="X60" s="88"/>
      <c r="Y60" s="59"/>
      <c r="Z60" s="59"/>
      <c r="AA60" s="59"/>
      <c r="AB60" s="88"/>
      <c r="AC60" s="59"/>
      <c r="AD60" s="59"/>
      <c r="AE60" s="59"/>
      <c r="AF60" s="88"/>
      <c r="AG60" s="59"/>
      <c r="AH60" s="59"/>
      <c r="AI60" s="59"/>
      <c r="AJ60" s="88"/>
      <c r="AK60" s="59"/>
      <c r="AL60" s="59"/>
      <c r="AM60" s="59"/>
      <c r="AN60" s="88"/>
      <c r="AO60" s="59"/>
      <c r="AP60" s="59"/>
      <c r="AQ60" s="59"/>
      <c r="AR60" s="88"/>
      <c r="AS60" s="59"/>
      <c r="AT60" s="59"/>
      <c r="AU60" s="59"/>
      <c r="AV60" s="88"/>
      <c r="AW60" s="59"/>
      <c r="AX60" s="59"/>
      <c r="AY60" s="59"/>
      <c r="AZ60" s="88"/>
      <c r="BA60" s="59"/>
      <c r="BB60" s="59"/>
      <c r="BC60" s="59"/>
      <c r="BD60" s="88"/>
      <c r="BE60" s="59"/>
      <c r="BF60" s="59"/>
      <c r="BG60" s="59"/>
      <c r="BH60" s="88"/>
      <c r="BI60" s="59"/>
      <c r="BJ60" s="59"/>
      <c r="BK60" s="59"/>
      <c r="BL60" s="88"/>
      <c r="BM60" s="59"/>
      <c r="BN60" s="59"/>
      <c r="BO60" s="59"/>
      <c r="BP60" s="88"/>
      <c r="BQ60" s="59"/>
      <c r="BR60" s="59"/>
      <c r="BS60" s="59"/>
      <c r="BT60" s="88"/>
      <c r="BU60" s="59"/>
      <c r="BV60" s="59"/>
      <c r="BW60" s="59"/>
      <c r="BX60" s="88"/>
      <c r="BY60" s="59"/>
      <c r="BZ60" s="59"/>
      <c r="CA60" s="59"/>
      <c r="CB60" s="88"/>
      <c r="CC60" s="59"/>
      <c r="CD60" s="59"/>
      <c r="CE60" s="59"/>
      <c r="CF60" s="88"/>
      <c r="CG60" s="59"/>
      <c r="CH60" s="59"/>
      <c r="CI60" s="59"/>
      <c r="CJ60" s="88"/>
      <c r="CK60" s="59"/>
      <c r="CL60" s="59"/>
      <c r="CM60" s="59"/>
      <c r="CN60" s="88"/>
      <c r="CO60" s="59"/>
      <c r="CP60" s="59"/>
      <c r="CQ60" s="59"/>
      <c r="CR60" s="88"/>
      <c r="CS60" s="59"/>
      <c r="CT60" s="59"/>
      <c r="CU60" s="59"/>
      <c r="CV60" s="88"/>
      <c r="CW60" s="59"/>
      <c r="CX60" s="59"/>
      <c r="CY60" s="59"/>
      <c r="CZ60" s="88"/>
      <c r="DA60" s="59"/>
      <c r="DB60" s="59"/>
      <c r="DC60" s="59"/>
      <c r="DD60" s="88"/>
      <c r="DE60" s="59"/>
      <c r="DF60" s="59"/>
      <c r="DG60" s="59"/>
      <c r="DH60" s="88"/>
      <c r="DI60" s="59"/>
      <c r="DJ60" s="59"/>
      <c r="DK60" s="59"/>
      <c r="DL60" s="88"/>
      <c r="DM60" s="59"/>
      <c r="DN60" s="59"/>
      <c r="DO60" s="59"/>
      <c r="DP60" s="88"/>
      <c r="DQ60" s="59"/>
      <c r="DR60" s="59"/>
      <c r="DS60" s="59"/>
      <c r="DT60" s="88"/>
      <c r="DU60" s="59"/>
      <c r="DV60" s="59"/>
      <c r="DW60" s="59"/>
      <c r="DX60" s="88"/>
      <c r="DY60" s="59"/>
      <c r="DZ60" s="59"/>
      <c r="EA60" s="59"/>
      <c r="EB60" s="88"/>
      <c r="EC60" s="59"/>
      <c r="ED60" s="59"/>
      <c r="EE60" s="59"/>
      <c r="EF60" s="88"/>
      <c r="EG60" s="59"/>
      <c r="EH60" s="59"/>
      <c r="EI60" s="59"/>
      <c r="EJ60" s="88"/>
      <c r="EK60" s="59"/>
      <c r="EL60" s="59"/>
      <c r="EM60" s="59"/>
      <c r="EN60" s="88"/>
      <c r="EO60" s="59"/>
      <c r="EP60" s="59"/>
      <c r="EQ60" s="59"/>
      <c r="ER60" s="88"/>
      <c r="ES60" s="59"/>
      <c r="ET60" s="59"/>
      <c r="EU60" s="59"/>
      <c r="EV60" s="88"/>
      <c r="EW60" s="59"/>
      <c r="EX60" s="59"/>
      <c r="EY60" s="59"/>
      <c r="EZ60" s="88"/>
      <c r="FA60" s="59"/>
      <c r="FB60" s="59"/>
      <c r="FC60" s="59"/>
      <c r="FD60" s="88"/>
      <c r="FE60" s="59"/>
      <c r="FF60" s="59"/>
      <c r="FG60" s="59"/>
      <c r="FH60" s="88"/>
      <c r="FI60" s="59"/>
      <c r="FJ60" s="59"/>
      <c r="FK60" s="59"/>
      <c r="FL60" s="88"/>
      <c r="FM60" s="59"/>
      <c r="FN60" s="59"/>
      <c r="FO60" s="59"/>
      <c r="FP60" s="88"/>
      <c r="FQ60" s="59"/>
      <c r="FR60" s="59"/>
      <c r="FS60" s="59"/>
      <c r="FT60" s="88"/>
      <c r="FU60" s="59"/>
      <c r="FV60" s="59"/>
      <c r="FW60" s="59"/>
      <c r="FX60" s="88"/>
      <c r="FY60" s="59"/>
      <c r="FZ60" s="59"/>
      <c r="GA60" s="59"/>
      <c r="GB60" s="88"/>
      <c r="GC60" s="59"/>
      <c r="GD60" s="59"/>
      <c r="GE60" s="59"/>
      <c r="GF60" s="88"/>
      <c r="GG60" s="59"/>
      <c r="GH60" s="59"/>
      <c r="GI60" s="59"/>
      <c r="GJ60" s="88"/>
      <c r="GK60" s="59"/>
      <c r="GL60" s="59"/>
      <c r="GM60" s="59"/>
      <c r="GN60" s="88"/>
      <c r="GO60" s="59"/>
      <c r="GP60" s="59"/>
      <c r="GQ60" s="59"/>
      <c r="GR60" s="88"/>
      <c r="GS60" s="59"/>
      <c r="GT60" s="59"/>
      <c r="GU60" s="59"/>
      <c r="GV60" s="88"/>
      <c r="GW60" s="59"/>
      <c r="GX60" s="59"/>
      <c r="GY60" s="59"/>
      <c r="GZ60" s="88"/>
      <c r="HA60" s="59"/>
      <c r="HB60" s="59"/>
      <c r="HC60" s="59"/>
      <c r="HD60" s="88"/>
      <c r="HE60" s="59"/>
      <c r="HF60" s="59"/>
      <c r="HG60" s="59"/>
      <c r="HH60" s="88"/>
      <c r="HI60" s="59"/>
      <c r="HJ60" s="59"/>
      <c r="HK60" s="59"/>
      <c r="HL60" s="88"/>
      <c r="HM60" s="59"/>
      <c r="HN60" s="59"/>
      <c r="HO60" s="59"/>
      <c r="HP60" s="88"/>
      <c r="HQ60" s="59"/>
      <c r="HR60" s="59"/>
      <c r="HS60" s="59"/>
      <c r="HT60" s="88"/>
      <c r="HU60" s="59"/>
      <c r="HV60" s="59"/>
      <c r="HW60" s="59"/>
      <c r="HX60" s="88"/>
      <c r="HY60" s="59"/>
      <c r="HZ60" s="59"/>
      <c r="IA60" s="59"/>
      <c r="IB60" s="88"/>
      <c r="IC60" s="59"/>
      <c r="ID60" s="59"/>
      <c r="IE60" s="59"/>
      <c r="IF60" s="88"/>
      <c r="IG60" s="59"/>
      <c r="IH60" s="59"/>
      <c r="II60" s="59"/>
      <c r="IJ60" s="88"/>
      <c r="IK60" s="59"/>
      <c r="IL60" s="59"/>
      <c r="IM60" s="59"/>
      <c r="IN60" s="88"/>
      <c r="IO60" s="59"/>
      <c r="IP60" s="59"/>
      <c r="IQ60" s="59"/>
      <c r="IR60" s="88"/>
      <c r="IS60" s="59"/>
      <c r="IT60" s="59"/>
      <c r="IU60" s="59"/>
      <c r="IV60" s="88"/>
    </row>
    <row r="61" spans="1:256" s="47" customFormat="1" ht="30" customHeight="1" x14ac:dyDescent="0.4">
      <c r="A61" s="42" t="s">
        <v>140</v>
      </c>
      <c r="B61" s="42"/>
      <c r="C61" s="42"/>
      <c r="D61" s="43" t="s">
        <v>141</v>
      </c>
      <c r="E61" s="44"/>
      <c r="F61" s="45"/>
      <c r="G61" s="67"/>
    </row>
    <row r="62" spans="1:256" s="47" customFormat="1" ht="4" customHeight="1" x14ac:dyDescent="0.4">
      <c r="A62" s="48"/>
      <c r="B62" s="48"/>
      <c r="C62" s="48"/>
      <c r="D62" s="48"/>
      <c r="E62" s="48"/>
      <c r="F62" s="49"/>
      <c r="G62" s="67"/>
    </row>
    <row r="63" spans="1:256" s="47" customFormat="1" ht="30" customHeight="1" x14ac:dyDescent="0.4">
      <c r="A63" s="59" t="s">
        <v>142</v>
      </c>
      <c r="B63" s="60" t="s">
        <v>79</v>
      </c>
      <c r="C63" s="161"/>
      <c r="D63" s="89" t="s">
        <v>143</v>
      </c>
      <c r="F63" s="105" t="s">
        <v>144</v>
      </c>
      <c r="G63" s="71" t="str">
        <f>IF(AND(ISBLANK(F63),C63="x",$O$9&gt;0),"Attenzione: domanda a risposta obbligatoria",IF(ISBLANK(F63),"",IF(AND(LEN(F63)=1,OR(UPPER(F63)="N",UPPER(F63)="S")),"",IF(ISBLANK(F63),"","  Errore ! Inserire S o N"))))</f>
        <v/>
      </c>
      <c r="L63" s="55" t="str">
        <f>LEFT(A63,3)</f>
        <v>PEO</v>
      </c>
      <c r="M63" s="55" t="str">
        <f>RIGHT(A63,3)</f>
        <v>493</v>
      </c>
      <c r="N63" s="55" t="str">
        <f>B63</f>
        <v>FLAG</v>
      </c>
      <c r="O63" s="56" t="str">
        <f>IF(AND(LEN(F63)=1,OR(UPPER(F63)="N",UPPER(F63)="S")),UPPER(F63),"")</f>
        <v>S</v>
      </c>
    </row>
    <row r="64" spans="1:256" s="47" customFormat="1" ht="4" customHeight="1" x14ac:dyDescent="0.4">
      <c r="A64" s="59"/>
      <c r="B64" s="59"/>
      <c r="C64" s="161"/>
      <c r="D64" s="88"/>
      <c r="E64" s="48"/>
      <c r="F64" s="49"/>
      <c r="G64" s="67"/>
    </row>
    <row r="65" spans="1:26" s="47" customFormat="1" ht="30" customHeight="1" x14ac:dyDescent="0.4">
      <c r="A65" s="59" t="s">
        <v>145</v>
      </c>
      <c r="B65" s="60" t="s">
        <v>21</v>
      </c>
      <c r="C65" s="161"/>
      <c r="D65" s="89" t="s">
        <v>146</v>
      </c>
      <c r="F65" s="70">
        <v>0</v>
      </c>
      <c r="G65" s="71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55" t="str">
        <f>LEFT(A65,3)</f>
        <v>PEO</v>
      </c>
      <c r="M65" s="55" t="str">
        <f>RIGHT(A65,3)</f>
        <v>483</v>
      </c>
      <c r="N65" s="55" t="str">
        <f>B65</f>
        <v>INT</v>
      </c>
      <c r="O65" s="56">
        <f>IF(ISNUMBER(F65),ROUND(F65,0),"")</f>
        <v>0</v>
      </c>
    </row>
    <row r="66" spans="1:26" s="47" customFormat="1" ht="4" customHeight="1" x14ac:dyDescent="0.4">
      <c r="A66" s="68"/>
      <c r="B66" s="68"/>
      <c r="C66" s="68"/>
      <c r="D66" s="48"/>
      <c r="E66" s="48"/>
      <c r="F66" s="49"/>
      <c r="G66" s="67"/>
    </row>
    <row r="67" spans="1:26" s="47" customFormat="1" ht="30" customHeight="1" x14ac:dyDescent="0.4">
      <c r="A67" s="68" t="s">
        <v>147</v>
      </c>
      <c r="B67" s="69" t="s">
        <v>21</v>
      </c>
      <c r="C67" s="69"/>
      <c r="D67" s="46" t="s">
        <v>148</v>
      </c>
      <c r="F67" s="70">
        <v>0</v>
      </c>
      <c r="G67" s="71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55" t="str">
        <f>LEFT(A67,3)</f>
        <v>PEO</v>
      </c>
      <c r="M67" s="55" t="str">
        <f>RIGHT(A67,3)</f>
        <v>188</v>
      </c>
      <c r="N67" s="55" t="str">
        <f>B67</f>
        <v>INT</v>
      </c>
      <c r="O67" s="56">
        <f>IF(ISNUMBER(F67),ROUND(F67,0),"")</f>
        <v>0</v>
      </c>
    </row>
    <row r="68" spans="1:26" s="47" customFormat="1" ht="4" customHeight="1" x14ac:dyDescent="0.4">
      <c r="A68" s="68"/>
      <c r="B68" s="68"/>
      <c r="C68" s="68"/>
      <c r="D68" s="48"/>
      <c r="E68" s="48"/>
      <c r="F68" s="49"/>
      <c r="G68" s="67"/>
    </row>
    <row r="69" spans="1:26" s="47" customFormat="1" ht="30" customHeight="1" x14ac:dyDescent="0.4">
      <c r="A69" s="68" t="s">
        <v>149</v>
      </c>
      <c r="B69" s="69" t="s">
        <v>79</v>
      </c>
      <c r="C69" s="69"/>
      <c r="D69" s="52" t="s">
        <v>150</v>
      </c>
      <c r="F69" s="105" t="s">
        <v>144</v>
      </c>
      <c r="G69" s="71" t="str">
        <f>IF(AND(ISBLANK(F69),C69="x",$O$9&gt;0),"Attenzione: domanda a risposta obbligatoria",IF(ISBLANK(F69),"",IF(AND(LEN(F69)=1,OR(UPPER(F69)="N",UPPER(F69)="S")),"",IF(ISBLANK(F69),"","  Errore ! Inserire S o N"))))</f>
        <v/>
      </c>
      <c r="L69" s="55" t="str">
        <f>LEFT(A69,3)</f>
        <v>PEO</v>
      </c>
      <c r="M69" s="55" t="str">
        <f>RIGHT(A69,3)</f>
        <v>119</v>
      </c>
      <c r="N69" s="55" t="str">
        <f>B69</f>
        <v>FLAG</v>
      </c>
      <c r="O69" s="56" t="str">
        <f>IF(AND(LEN(F69)=1,OR(UPPER(F69)="N",UPPER(F69)="S")),UPPER(F69),"")</f>
        <v>S</v>
      </c>
    </row>
    <row r="70" spans="1:26" s="47" customFormat="1" ht="4" customHeight="1" x14ac:dyDescent="0.4">
      <c r="A70" s="68"/>
      <c r="B70" s="68"/>
      <c r="C70" s="68"/>
      <c r="D70" s="48"/>
      <c r="E70" s="48"/>
      <c r="F70" s="49"/>
      <c r="G70" s="67"/>
    </row>
    <row r="71" spans="1:26" s="47" customFormat="1" ht="30" customHeight="1" x14ac:dyDescent="0.4">
      <c r="A71" s="156" t="s">
        <v>151</v>
      </c>
      <c r="B71" s="157" t="s">
        <v>79</v>
      </c>
      <c r="C71" s="162"/>
      <c r="D71" s="159" t="s">
        <v>152</v>
      </c>
      <c r="F71" s="105" t="s">
        <v>144</v>
      </c>
      <c r="G71" s="71" t="str">
        <f>IF(AND(ISBLANK(F71),C71="x",$O$9&gt;0),"Attenzione: domanda a risposta obbligatoria",IF(ISBLANK(F71),"",IF(AND(LEN(F71)=1,OR(UPPER(F71)="N",UPPER(F71)="S")),"",IF(ISBLANK(F71),"","  Errore ! Inserire S o N"))))</f>
        <v/>
      </c>
      <c r="L71" s="55" t="str">
        <f>LEFT(A71,3)</f>
        <v>PEO</v>
      </c>
      <c r="M71" s="55" t="str">
        <f>RIGHT(A71,3)</f>
        <v>473</v>
      </c>
      <c r="N71" s="55" t="str">
        <f>B71</f>
        <v>FLAG</v>
      </c>
      <c r="O71" s="56" t="str">
        <f>IF(AND(LEN(F71)=1,OR(UPPER(F71)="N",UPPER(F71)="S")),UPPER(F71),"")</f>
        <v>S</v>
      </c>
    </row>
    <row r="72" spans="1:26" s="47" customFormat="1" ht="4" customHeight="1" x14ac:dyDescent="0.4">
      <c r="A72" s="68"/>
      <c r="B72" s="68"/>
      <c r="C72" s="68"/>
      <c r="D72" s="48"/>
      <c r="E72" s="48"/>
      <c r="F72" s="49"/>
      <c r="G72" s="67"/>
    </row>
    <row r="73" spans="1:26" s="47" customFormat="1" ht="30" customHeight="1" x14ac:dyDescent="0.4">
      <c r="A73" s="68" t="s">
        <v>153</v>
      </c>
      <c r="B73" s="69" t="s">
        <v>21</v>
      </c>
      <c r="C73" s="69"/>
      <c r="D73" s="46" t="s">
        <v>154</v>
      </c>
      <c r="F73" s="70">
        <v>0</v>
      </c>
      <c r="G73" s="71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L73" s="55" t="str">
        <f>LEFT(A73,3)</f>
        <v>PEO</v>
      </c>
      <c r="M73" s="55" t="str">
        <f>RIGHT(A73,3)</f>
        <v>133</v>
      </c>
      <c r="N73" s="55" t="str">
        <f>B73</f>
        <v>INT</v>
      </c>
      <c r="O73" s="56">
        <f>IF(ISNUMBER(F73),ROUND(F73,0),"")</f>
        <v>0</v>
      </c>
    </row>
    <row r="74" spans="1:26" s="47" customFormat="1" ht="4" customHeight="1" x14ac:dyDescent="0.4">
      <c r="A74" s="73"/>
      <c r="B74" s="73"/>
      <c r="C74" s="73"/>
      <c r="D74" s="48"/>
      <c r="E74" s="48"/>
      <c r="F74" s="49"/>
      <c r="G74" s="67"/>
    </row>
    <row r="75" spans="1:26" s="102" customFormat="1" ht="30" customHeight="1" x14ac:dyDescent="0.4">
      <c r="A75" s="42" t="s">
        <v>72</v>
      </c>
      <c r="B75" s="42"/>
      <c r="C75" s="42"/>
      <c r="D75" s="43" t="s">
        <v>73</v>
      </c>
      <c r="E75" s="44"/>
      <c r="F75" s="45"/>
      <c r="G75" s="6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102" customFormat="1" ht="4" customHeight="1" x14ac:dyDescent="0.4">
      <c r="A76" s="48"/>
      <c r="B76" s="48"/>
      <c r="C76" s="48"/>
      <c r="D76" s="48"/>
      <c r="E76" s="48"/>
      <c r="F76" s="49"/>
      <c r="G76" s="6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6" s="102" customFormat="1" ht="30" customHeight="1" x14ac:dyDescent="0.4">
      <c r="A77" s="50" t="s">
        <v>155</v>
      </c>
      <c r="B77" s="51" t="s">
        <v>79</v>
      </c>
      <c r="C77" s="161"/>
      <c r="D77" s="159" t="s">
        <v>156</v>
      </c>
      <c r="F77" s="105" t="s">
        <v>81</v>
      </c>
      <c r="G77" s="71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47"/>
      <c r="I77" s="47"/>
      <c r="J77" s="47"/>
      <c r="K77" s="47"/>
      <c r="L77" s="55" t="str">
        <f>LEFT(A77,3)</f>
        <v>PRD</v>
      </c>
      <c r="M77" s="55" t="str">
        <f>RIGHT(A77,3)</f>
        <v>396</v>
      </c>
      <c r="N77" s="55" t="str">
        <f>B77</f>
        <v>FLAG</v>
      </c>
      <c r="O77" s="56" t="str">
        <f>IF(AND(LEN(F77)=1,OR(UPPER(F77)="N",UPPER(F77)="S")),UPPER(F77),"")</f>
        <v>N</v>
      </c>
    </row>
    <row r="78" spans="1:26" s="102" customFormat="1" ht="4" customHeight="1" x14ac:dyDescent="0.4">
      <c r="A78" s="59"/>
      <c r="B78" s="59"/>
      <c r="C78" s="59"/>
      <c r="D78" s="88"/>
      <c r="E78" s="88"/>
      <c r="F78" s="103"/>
      <c r="G78" s="138"/>
    </row>
    <row r="79" spans="1:26" s="102" customFormat="1" ht="30" customHeight="1" x14ac:dyDescent="0.4">
      <c r="A79" s="50" t="s">
        <v>157</v>
      </c>
      <c r="B79" s="51" t="s">
        <v>79</v>
      </c>
      <c r="C79" s="51"/>
      <c r="D79" s="52" t="s">
        <v>158</v>
      </c>
      <c r="F79" s="105" t="s">
        <v>81</v>
      </c>
      <c r="G79" s="71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47"/>
      <c r="I79" s="47"/>
      <c r="J79" s="47"/>
      <c r="K79" s="47"/>
      <c r="L79" s="55" t="str">
        <f>LEFT(A79,3)</f>
        <v>PRD</v>
      </c>
      <c r="M79" s="55" t="str">
        <f>RIGHT(A79,3)</f>
        <v>455</v>
      </c>
      <c r="N79" s="55" t="str">
        <f>B79</f>
        <v>FLAG</v>
      </c>
      <c r="O79" s="56" t="str">
        <f>IF(AND(LEN(F79)=1,OR(UPPER(F79)="N",UPPER(F79)="S")),UPPER(F79),"")</f>
        <v>N</v>
      </c>
    </row>
    <row r="80" spans="1:26" s="102" customFormat="1" ht="4" customHeight="1" x14ac:dyDescent="0.4">
      <c r="A80" s="59"/>
      <c r="B80" s="59"/>
      <c r="C80" s="59"/>
      <c r="D80" s="88"/>
      <c r="E80" s="88"/>
      <c r="F80" s="103"/>
      <c r="G80" s="138"/>
    </row>
    <row r="81" spans="1:26" s="102" customFormat="1" ht="30" customHeight="1" x14ac:dyDescent="0.4">
      <c r="A81" s="50" t="s">
        <v>159</v>
      </c>
      <c r="B81" s="51" t="s">
        <v>21</v>
      </c>
      <c r="C81" s="51"/>
      <c r="D81" s="52" t="s">
        <v>160</v>
      </c>
      <c r="F81" s="70">
        <v>0</v>
      </c>
      <c r="G81" s="71" t="str">
        <f>IF(AND(ISBLANK(F81),C81="x",$O$9&gt;0),"Attenzione: domanda a risposta obbligatoria",IF(ISBLANK(F81),"",IF(ISNUMBER(F81),IF(F81-INT(F81)=0,"","  Errore ! Inserire un numero intero senza decimali"),"  Errore ! Inserire un numero intero senza decimali")))</f>
        <v/>
      </c>
      <c r="H81" s="47"/>
      <c r="I81" s="47"/>
      <c r="J81" s="47"/>
      <c r="K81" s="47"/>
      <c r="L81" s="55" t="str">
        <f>LEFT(A81,3)</f>
        <v>PRD</v>
      </c>
      <c r="M81" s="55" t="str">
        <f>RIGHT(A81,3)</f>
        <v>456</v>
      </c>
      <c r="N81" s="55" t="str">
        <f>B81</f>
        <v>INT</v>
      </c>
      <c r="O81" s="56">
        <f>IF(ISNUMBER(F81),ROUND(F81,0),"")</f>
        <v>0</v>
      </c>
    </row>
    <row r="82" spans="1:26" s="102" customFormat="1" ht="4" customHeight="1" x14ac:dyDescent="0.4">
      <c r="A82" s="50"/>
      <c r="B82" s="50"/>
      <c r="C82" s="50"/>
      <c r="D82" s="57"/>
      <c r="E82" s="88"/>
      <c r="F82" s="103"/>
      <c r="G82" s="138"/>
    </row>
    <row r="83" spans="1:26" s="102" customFormat="1" ht="30" customHeight="1" x14ac:dyDescent="0.4">
      <c r="A83" s="50" t="s">
        <v>161</v>
      </c>
      <c r="B83" s="51" t="s">
        <v>21</v>
      </c>
      <c r="C83" s="51"/>
      <c r="D83" s="52" t="s">
        <v>162</v>
      </c>
      <c r="F83" s="70">
        <v>0</v>
      </c>
      <c r="G83" s="71" t="str">
        <f>IF(AND(ISBLANK(F83),C83="x",$O$9&gt;0),"Attenzione: domanda a risposta obbligatoria",IF(ISBLANK(F83),"",IF(ISNUMBER(F83),IF(F83-INT(F83)=0,"","  Errore ! Inserire un numero intero senza decimali"),"  Errore ! Inserire un numero intero senza decimali")))</f>
        <v/>
      </c>
      <c r="H83" s="47"/>
      <c r="I83" s="47"/>
      <c r="J83" s="47"/>
      <c r="K83" s="47"/>
      <c r="L83" s="55" t="str">
        <f>LEFT(A83,3)</f>
        <v>PRD</v>
      </c>
      <c r="M83" s="55" t="str">
        <f>RIGHT(A83,3)</f>
        <v>457</v>
      </c>
      <c r="N83" s="55" t="str">
        <f>B83</f>
        <v>INT</v>
      </c>
      <c r="O83" s="56">
        <f>IF(ISNUMBER(F83),ROUND(F83,0),"")</f>
        <v>0</v>
      </c>
    </row>
    <row r="84" spans="1:26" s="102" customFormat="1" ht="4" customHeight="1" x14ac:dyDescent="0.4">
      <c r="A84" s="59"/>
      <c r="B84" s="59"/>
      <c r="C84" s="59"/>
      <c r="D84" s="88"/>
      <c r="E84" s="88"/>
      <c r="F84" s="103"/>
      <c r="G84" s="138"/>
    </row>
    <row r="85" spans="1:26" s="102" customFormat="1" ht="30" customHeight="1" x14ac:dyDescent="0.4">
      <c r="A85" s="50" t="s">
        <v>163</v>
      </c>
      <c r="B85" s="51" t="s">
        <v>21</v>
      </c>
      <c r="C85" s="51"/>
      <c r="D85" s="52" t="s">
        <v>164</v>
      </c>
      <c r="F85" s="70">
        <v>507627</v>
      </c>
      <c r="G85" s="71" t="str">
        <f>IF(AND(ISBLANK(F85),C85="x",$O$9&gt;0),"Attenzione: domanda a risposta obbligatoria",IF(ISBLANK(F85),"",IF(ISNUMBER(F85),IF(F85-INT(F85)=0,"","  Errore ! Inserire un numero intero senza decimali"),"  Errore ! Inserire un numero intero senza decimali")))</f>
        <v/>
      </c>
      <c r="H85" s="47"/>
      <c r="I85" s="47"/>
      <c r="J85" s="47"/>
      <c r="K85" s="47"/>
      <c r="L85" s="55" t="str">
        <f>LEFT(A85,3)</f>
        <v>PRD</v>
      </c>
      <c r="M85" s="55" t="str">
        <f>RIGHT(A85,3)</f>
        <v>368</v>
      </c>
      <c r="N85" s="55" t="str">
        <f>B85</f>
        <v>INT</v>
      </c>
      <c r="O85" s="56">
        <f>IF(ISNUMBER(F85),ROUND(F85,0),"")</f>
        <v>507627</v>
      </c>
    </row>
    <row r="86" spans="1:26" s="102" customFormat="1" ht="4" customHeight="1" x14ac:dyDescent="0.4">
      <c r="A86" s="50"/>
      <c r="B86" s="50"/>
      <c r="C86" s="50"/>
      <c r="D86" s="57"/>
      <c r="E86" s="88"/>
      <c r="F86" s="103"/>
      <c r="G86" s="138"/>
    </row>
    <row r="87" spans="1:26" s="102" customFormat="1" ht="30" customHeight="1" x14ac:dyDescent="0.4">
      <c r="A87" s="50" t="s">
        <v>165</v>
      </c>
      <c r="B87" s="51" t="s">
        <v>21</v>
      </c>
      <c r="C87" s="51"/>
      <c r="D87" s="52" t="s">
        <v>166</v>
      </c>
      <c r="F87" s="70">
        <v>1759878</v>
      </c>
      <c r="G87" s="71" t="str">
        <f>IF(AND(ISBLANK(F87),C87="x",$O$9&gt;0),"Attenzione: domanda a risposta obbligatoria",IF(ISBLANK(F87),"",IF(ISNUMBER(F87),IF(F87-INT(F87)=0,"","  Errore ! Inserire un numero intero senza decimali"),"  Errore ! Inserire un numero intero senza decimali")))</f>
        <v/>
      </c>
      <c r="H87" s="47"/>
      <c r="I87" s="47"/>
      <c r="J87" s="47"/>
      <c r="K87" s="47"/>
      <c r="L87" s="55" t="str">
        <f>LEFT(A87,3)</f>
        <v>PRD</v>
      </c>
      <c r="M87" s="55" t="str">
        <f>RIGHT(A87,3)</f>
        <v>369</v>
      </c>
      <c r="N87" s="55" t="str">
        <f>B87</f>
        <v>INT</v>
      </c>
      <c r="O87" s="56">
        <f>IF(ISNUMBER(F87),ROUND(F87,0),"")</f>
        <v>1759878</v>
      </c>
    </row>
    <row r="88" spans="1:26" s="102" customFormat="1" ht="4" customHeight="1" x14ac:dyDescent="0.4">
      <c r="A88" s="59"/>
      <c r="B88" s="59"/>
      <c r="C88" s="59"/>
      <c r="D88" s="88"/>
      <c r="E88" s="88"/>
      <c r="F88" s="103"/>
      <c r="G88" s="138"/>
    </row>
    <row r="89" spans="1:26" s="47" customFormat="1" ht="30" customHeight="1" x14ac:dyDescent="0.4">
      <c r="A89" s="50" t="s">
        <v>167</v>
      </c>
      <c r="B89" s="51" t="s">
        <v>21</v>
      </c>
      <c r="C89" s="51"/>
      <c r="D89" s="52" t="s">
        <v>168</v>
      </c>
      <c r="E89" s="102"/>
      <c r="F89" s="70">
        <v>0</v>
      </c>
      <c r="G89" s="71" t="str">
        <f>IF(AND(ISBLANK(F89),C89="x",$O$9&gt;0),"Attenzione: domanda a risposta obbligatoria",IF(ISBLANK(F89),"",IF(ISNUMBER(F89),IF(F89-INT(F89)=0,"","  Errore ! Inserire un numero intero senza decimali"),"  Errore ! Inserire un numero intero senza decimali")))</f>
        <v/>
      </c>
      <c r="L89" s="55" t="str">
        <f>LEFT(A89,3)</f>
        <v>PRD</v>
      </c>
      <c r="M89" s="55" t="str">
        <f>RIGHT(A89,3)</f>
        <v>370</v>
      </c>
      <c r="N89" s="55" t="str">
        <f>B89</f>
        <v>INT</v>
      </c>
      <c r="O89" s="56">
        <f>IF(ISNUMBER(F89),ROUND(F89,0),"")</f>
        <v>0</v>
      </c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26" s="47" customFormat="1" ht="4" customHeight="1" x14ac:dyDescent="0.4">
      <c r="A90" s="68"/>
      <c r="B90" s="68"/>
      <c r="C90" s="68"/>
      <c r="D90" s="88"/>
      <c r="E90" s="88"/>
      <c r="F90" s="103"/>
      <c r="G90" s="138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1" spans="1:26" s="47" customFormat="1" ht="30" customHeight="1" x14ac:dyDescent="0.4">
      <c r="A91" s="42" t="s">
        <v>169</v>
      </c>
      <c r="B91" s="42"/>
      <c r="C91" s="42"/>
      <c r="D91" s="43" t="s">
        <v>170</v>
      </c>
      <c r="E91" s="44"/>
      <c r="F91" s="45"/>
      <c r="G91" s="67"/>
    </row>
    <row r="92" spans="1:26" s="47" customFormat="1" ht="4" customHeight="1" x14ac:dyDescent="0.4">
      <c r="A92" s="48"/>
      <c r="B92" s="48"/>
      <c r="C92" s="48"/>
      <c r="D92" s="48"/>
      <c r="E92" s="48"/>
      <c r="F92" s="49"/>
      <c r="G92" s="67"/>
    </row>
    <row r="93" spans="1:26" s="47" customFormat="1" ht="30" customHeight="1" x14ac:dyDescent="0.4">
      <c r="A93" s="59" t="s">
        <v>171</v>
      </c>
      <c r="B93" s="60" t="s">
        <v>21</v>
      </c>
      <c r="C93" s="60"/>
      <c r="D93" s="89" t="s">
        <v>172</v>
      </c>
      <c r="E93" s="102"/>
      <c r="F93" s="70">
        <v>0</v>
      </c>
      <c r="G93" s="71" t="str">
        <f>IF(AND(ISBLANK(F93),C93="x",$O$9&gt;0),"Attenzione: domanda a risposta obbligatoria",IF(ISBLANK(F93),"",IF(ISNUMBER(F93),IF(F93-INT(F93)=0,"","  Errore ! Inserire un numero intero senza decimali"),"  Errore ! Inserire un numero intero senza decimali")))</f>
        <v/>
      </c>
      <c r="L93" s="55" t="str">
        <f>LEFT(A93,3)</f>
        <v>WLF</v>
      </c>
      <c r="M93" s="55" t="str">
        <f>RIGHT(A93,3)</f>
        <v>467</v>
      </c>
      <c r="N93" s="55" t="str">
        <f>B93</f>
        <v>INT</v>
      </c>
      <c r="O93" s="56">
        <f>IF(ISNUMBER(F93),ROUND(F93,0),"")</f>
        <v>0</v>
      </c>
    </row>
    <row r="94" spans="1:26" s="47" customFormat="1" ht="4" customHeight="1" x14ac:dyDescent="0.4">
      <c r="A94" s="94"/>
      <c r="B94" s="94"/>
      <c r="C94" s="94"/>
      <c r="D94" s="88"/>
      <c r="E94" s="88"/>
      <c r="F94" s="49"/>
      <c r="G94" s="67"/>
    </row>
    <row r="95" spans="1:26" s="47" customFormat="1" ht="30" customHeight="1" x14ac:dyDescent="0.4">
      <c r="A95" s="59" t="s">
        <v>173</v>
      </c>
      <c r="B95" s="60" t="s">
        <v>21</v>
      </c>
      <c r="C95" s="60"/>
      <c r="D95" s="89" t="s">
        <v>174</v>
      </c>
      <c r="E95" s="102"/>
      <c r="F95" s="70">
        <v>0</v>
      </c>
      <c r="G95" s="71" t="str">
        <f>IF(AND(ISBLANK(F95),C95="x",$O$9&gt;0),"Attenzione: domanda a risposta obbligatoria",IF(ISBLANK(F95),"",IF(ISNUMBER(F95),IF(F95-INT(F95)=0,"","  Errore ! Inserire un numero intero senza decimali"),"  Errore ! Inserire un numero intero senza decimali")))</f>
        <v/>
      </c>
      <c r="L95" s="55" t="str">
        <f>LEFT(A95,3)</f>
        <v>WLF</v>
      </c>
      <c r="M95" s="55" t="str">
        <f>RIGHT(A95,3)</f>
        <v>468</v>
      </c>
      <c r="N95" s="55" t="str">
        <f>B95</f>
        <v>INT</v>
      </c>
      <c r="O95" s="56">
        <f>IF(ISNUMBER(F95),ROUND(F95,0),"")</f>
        <v>0</v>
      </c>
    </row>
    <row r="96" spans="1:26" s="47" customFormat="1" ht="4" customHeight="1" x14ac:dyDescent="0.4">
      <c r="A96" s="59"/>
      <c r="B96" s="59"/>
      <c r="C96" s="59"/>
      <c r="D96" s="88"/>
      <c r="E96" s="88"/>
      <c r="F96" s="49"/>
      <c r="G96" s="67"/>
    </row>
    <row r="97" spans="1:26" s="47" customFormat="1" ht="30" customHeight="1" x14ac:dyDescent="0.4">
      <c r="A97" s="59" t="s">
        <v>175</v>
      </c>
      <c r="B97" s="60" t="s">
        <v>21</v>
      </c>
      <c r="C97" s="60"/>
      <c r="D97" s="89" t="s">
        <v>176</v>
      </c>
      <c r="E97" s="102"/>
      <c r="F97" s="70">
        <v>0</v>
      </c>
      <c r="G97" s="71" t="str">
        <f>IF(AND(ISBLANK(F97),C97="x",$O$9&gt;0),"Attenzione: domanda a risposta obbligatoria",IF(ISBLANK(F97),"",IF(ISNUMBER(F97),IF(F97-INT(F97)=0,"","  Errore ! Inserire un numero intero senza decimali"),"  Errore ! Inserire un numero intero senza decimali")))</f>
        <v/>
      </c>
      <c r="L97" s="55" t="str">
        <f>LEFT(A97,3)</f>
        <v>WLF</v>
      </c>
      <c r="M97" s="55" t="str">
        <f>RIGHT(A97,3)</f>
        <v>469</v>
      </c>
      <c r="N97" s="55" t="str">
        <f>B97</f>
        <v>INT</v>
      </c>
      <c r="O97" s="56">
        <f>IF(ISNUMBER(F97),ROUND(F97,0),"")</f>
        <v>0</v>
      </c>
    </row>
    <row r="98" spans="1:26" s="47" customFormat="1" ht="4" customHeight="1" x14ac:dyDescent="0.4">
      <c r="A98" s="59"/>
      <c r="B98" s="59"/>
      <c r="C98" s="59"/>
      <c r="D98" s="88"/>
      <c r="E98" s="88"/>
      <c r="F98" s="49"/>
      <c r="G98" s="67"/>
    </row>
    <row r="99" spans="1:26" s="47" customFormat="1" ht="30" customHeight="1" x14ac:dyDescent="0.4">
      <c r="A99" s="59" t="s">
        <v>177</v>
      </c>
      <c r="B99" s="60" t="s">
        <v>21</v>
      </c>
      <c r="C99" s="60"/>
      <c r="D99" s="89" t="s">
        <v>178</v>
      </c>
      <c r="E99" s="102"/>
      <c r="F99" s="70">
        <v>0</v>
      </c>
      <c r="G99" s="71" t="str">
        <f>IF(AND(ISBLANK(F99),C99="x",$O$9&gt;0),"Attenzione: domanda a risposta obbligatoria",IF(ISBLANK(F99),"",IF(ISNUMBER(F99),IF(F99-INT(F99)=0,"","  Errore ! Inserire un numero intero senza decimali"),"  Errore ! Inserire un numero intero senza decimali")))</f>
        <v/>
      </c>
      <c r="L99" s="55" t="str">
        <f>LEFT(A99,3)</f>
        <v>WLF</v>
      </c>
      <c r="M99" s="55" t="str">
        <f>RIGHT(A99,3)</f>
        <v>470</v>
      </c>
      <c r="N99" s="55" t="str">
        <f>B99</f>
        <v>INT</v>
      </c>
      <c r="O99" s="56">
        <f>IF(ISNUMBER(F99),ROUND(F99,0),"")</f>
        <v>0</v>
      </c>
    </row>
    <row r="100" spans="1:26" s="47" customFormat="1" ht="4" customHeight="1" x14ac:dyDescent="0.4">
      <c r="A100" s="59"/>
      <c r="B100" s="59"/>
      <c r="C100" s="59"/>
      <c r="D100" s="88"/>
      <c r="E100" s="88"/>
      <c r="F100" s="49"/>
      <c r="G100" s="67"/>
    </row>
    <row r="101" spans="1:26" s="47" customFormat="1" ht="30" customHeight="1" x14ac:dyDescent="0.4">
      <c r="A101" s="97" t="s">
        <v>179</v>
      </c>
      <c r="B101" s="60" t="s">
        <v>21</v>
      </c>
      <c r="C101" s="60"/>
      <c r="D101" s="89" t="s">
        <v>180</v>
      </c>
      <c r="E101" s="102"/>
      <c r="F101" s="70">
        <v>0</v>
      </c>
      <c r="G101" s="71" t="str">
        <f>IF(AND(ISBLANK(F101),C101="x",$O$9&gt;0),"Attenzione: domanda a risposta obbligatoria",IF(ISBLANK(F101),"",IF(ISNUMBER(F101),IF(F101-INT(F101)=0,"","  Errore ! Inserire un numero intero senza decimali"),"  Errore ! Inserire un numero intero senza decimali")))</f>
        <v/>
      </c>
      <c r="L101" s="55" t="str">
        <f>LEFT(A101,3)</f>
        <v>WLF</v>
      </c>
      <c r="M101" s="55" t="str">
        <f>RIGHT(A101,3)</f>
        <v>471</v>
      </c>
      <c r="N101" s="55" t="str">
        <f>B101</f>
        <v>INT</v>
      </c>
      <c r="O101" s="56">
        <f>IF(ISNUMBER(F101),ROUND(F101,0),"")</f>
        <v>0</v>
      </c>
    </row>
    <row r="102" spans="1:26" s="47" customFormat="1" ht="3.65" customHeight="1" x14ac:dyDescent="0.4">
      <c r="A102" s="59"/>
      <c r="B102" s="59"/>
      <c r="C102" s="59"/>
      <c r="D102" s="88"/>
      <c r="E102" s="88"/>
      <c r="F102" s="49"/>
      <c r="G102" s="71"/>
    </row>
    <row r="103" spans="1:26" s="47" customFormat="1" ht="30" customHeight="1" x14ac:dyDescent="0.4">
      <c r="A103" s="156" t="s">
        <v>181</v>
      </c>
      <c r="B103" s="157" t="s">
        <v>21</v>
      </c>
      <c r="C103" s="158"/>
      <c r="D103" s="159" t="s">
        <v>182</v>
      </c>
      <c r="E103" s="88"/>
      <c r="F103" s="70">
        <v>0</v>
      </c>
      <c r="G103" s="71" t="str">
        <f>IF(AND(ISBLANK(F103),C103="x",$O$9&gt;0),"Attenzione: domanda a risposta obbligatoria",IF(ISBLANK(F103),"",IF(ISNUMBER(F103),IF(F103-INT(F103)=0,"","  Errore ! Inserire un numero intero senza decimali"),"  Errore ! Inserire un numero intero senza decimali")))</f>
        <v/>
      </c>
      <c r="L103" s="55" t="str">
        <f>LEFT(A103,3)</f>
        <v>WLF</v>
      </c>
      <c r="M103" s="55" t="str">
        <f>RIGHT(A103,3)</f>
        <v>494</v>
      </c>
      <c r="N103" s="55" t="str">
        <f>B103</f>
        <v>INT</v>
      </c>
      <c r="O103" s="56">
        <f>IF(ISNUMBER(F103),ROUND(F103,0),"")</f>
        <v>0</v>
      </c>
    </row>
    <row r="104" spans="1:26" s="47" customFormat="1" ht="3.65" customHeight="1" x14ac:dyDescent="0.4">
      <c r="A104" s="59"/>
      <c r="B104" s="59"/>
      <c r="C104" s="59"/>
      <c r="D104" s="88"/>
      <c r="E104" s="88"/>
      <c r="F104" s="49"/>
      <c r="G104" s="67"/>
    </row>
    <row r="105" spans="1:26" s="47" customFormat="1" ht="16.3" x14ac:dyDescent="0.4">
      <c r="A105" s="42" t="s">
        <v>86</v>
      </c>
      <c r="B105" s="42"/>
      <c r="C105" s="42"/>
      <c r="D105" s="43" t="s">
        <v>87</v>
      </c>
      <c r="E105" s="44"/>
      <c r="F105" s="45"/>
      <c r="G105" s="131"/>
    </row>
    <row r="106" spans="1:26" s="47" customFormat="1" ht="45" customHeight="1" x14ac:dyDescent="0.4">
      <c r="A106" s="106"/>
      <c r="B106" s="106"/>
      <c r="C106" s="106"/>
      <c r="D106" s="48"/>
      <c r="E106" s="48"/>
      <c r="F106" s="49"/>
      <c r="G106" s="131"/>
    </row>
    <row r="107" spans="1:26" x14ac:dyDescent="0.35">
      <c r="A107" s="68" t="s">
        <v>88</v>
      </c>
      <c r="B107" s="69" t="s">
        <v>89</v>
      </c>
      <c r="C107" s="69"/>
      <c r="D107" s="48" t="s">
        <v>90</v>
      </c>
      <c r="E107" s="47"/>
      <c r="F107" s="49"/>
      <c r="G107" s="46"/>
      <c r="H107" s="47"/>
      <c r="I107" s="47"/>
      <c r="J107" s="47"/>
      <c r="K107" s="47"/>
      <c r="L107" s="55" t="str">
        <f>LEFT(A107,3)</f>
        <v>INF</v>
      </c>
      <c r="M107" s="55" t="str">
        <f>RIGHT(A107,3)</f>
        <v>209</v>
      </c>
      <c r="N107" s="55" t="str">
        <f>B107</f>
        <v>NOTE</v>
      </c>
      <c r="O107" s="163" t="str">
        <f>IF(ISBLANK(E108),"",LEFT(E108,1500))</f>
        <v/>
      </c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45" customHeight="1" x14ac:dyDescent="0.35">
      <c r="A108" s="107"/>
      <c r="B108" s="107"/>
      <c r="C108" s="107"/>
      <c r="D108" s="108"/>
      <c r="E108" s="109"/>
      <c r="F108" s="110"/>
      <c r="G108" s="111" t="str">
        <f>IF(LEN(D108)&gt;1500,"Attenzione, è stato superato il numero massimo di 1500 caratteri","")</f>
        <v/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6" ht="17.5" customHeight="1" x14ac:dyDescent="0.35">
      <c r="A109" s="112"/>
      <c r="B109" s="112"/>
      <c r="C109" s="112"/>
      <c r="D109" s="113"/>
      <c r="E109" s="113"/>
      <c r="F109" s="114"/>
    </row>
    <row r="110" spans="1:26" x14ac:dyDescent="0.35">
      <c r="A110" s="68" t="s">
        <v>91</v>
      </c>
      <c r="B110" s="69" t="s">
        <v>89</v>
      </c>
      <c r="C110" s="69"/>
      <c r="D110" s="48" t="s">
        <v>92</v>
      </c>
      <c r="F110" s="49"/>
      <c r="G110" s="46"/>
      <c r="H110" s="47"/>
      <c r="I110" s="47"/>
      <c r="J110" s="47"/>
      <c r="K110" s="47"/>
      <c r="L110" s="55" t="str">
        <f>LEFT(A110,3)</f>
        <v>INF</v>
      </c>
      <c r="M110" s="55" t="str">
        <f>RIGHT(A110,3)</f>
        <v>127</v>
      </c>
      <c r="N110" s="55" t="str">
        <f>B110</f>
        <v>NOTE</v>
      </c>
      <c r="O110" s="163" t="str">
        <f>IF(ISBLANK(E111),"",LEFT(E111,1500))</f>
        <v/>
      </c>
    </row>
    <row r="111" spans="1:26" ht="40.200000000000003" customHeight="1" x14ac:dyDescent="0.35">
      <c r="A111" s="115"/>
      <c r="B111" s="115"/>
      <c r="C111" s="115"/>
      <c r="D111" s="108"/>
      <c r="E111" s="109"/>
      <c r="F111" s="110"/>
      <c r="G111" s="111" t="str">
        <f>IF(LEN(D111)&gt;1500,"Attenzione, è stato superato il numero massimo di 1500 caratteri","")</f>
        <v/>
      </c>
      <c r="L111" s="116" t="s">
        <v>93</v>
      </c>
    </row>
    <row r="113" spans="1:1" x14ac:dyDescent="0.35">
      <c r="A113" s="117" t="s">
        <v>183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108:F108"/>
    <mergeCell ref="D111:F111"/>
  </mergeCells>
  <dataValidations count="5">
    <dataValidation type="textLength" allowBlank="1" showInputMessage="1" showErrorMessage="1" error="Inserire massimo 1500 caratteri" sqref="D111:F111 D108:F108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63 F69 F71 F77 F79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19 F33 F37 F39 F41 F43 F45 F47 F65 F67 F73 F85 F87 F89 F31 F29 F23 F25 F81 F83 F93 F95 F97 F99 F101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F15 F13 F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6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2025-04-16T14:01:55Z</dcterms:created>
  <dcterms:modified xsi:type="dcterms:W3CDTF">2025-04-16T14:02:50Z</dcterms:modified>
</cp:coreProperties>
</file>